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ейск." sheetId="2" r:id="rId1"/>
  </sheets>
  <definedNames>
    <definedName name="_xlnm.Print_Titles" localSheetId="0">Прейск.!$9:$10</definedName>
  </definedNames>
  <calcPr calcId="125725"/>
</workbook>
</file>

<file path=xl/calcChain.xml><?xml version="1.0" encoding="utf-8"?>
<calcChain xmlns="http://schemas.openxmlformats.org/spreadsheetml/2006/main">
  <c r="AA42" i="2"/>
  <c r="AA13"/>
  <c r="AB13" s="1"/>
  <c r="AA14"/>
  <c r="AB14" s="1"/>
  <c r="AA15"/>
  <c r="AB15" s="1"/>
  <c r="AA16"/>
  <c r="AB16"/>
  <c r="AA17"/>
  <c r="AB17" s="1"/>
  <c r="AA18"/>
  <c r="AB18"/>
  <c r="AA19"/>
  <c r="AB19" s="1"/>
  <c r="AA20"/>
  <c r="AB20"/>
  <c r="AA21"/>
  <c r="AB21" s="1"/>
  <c r="AA22"/>
  <c r="AB22"/>
  <c r="AA23"/>
  <c r="AB23" s="1"/>
  <c r="AA24"/>
  <c r="AB24"/>
  <c r="AA25"/>
  <c r="AB25" s="1"/>
  <c r="AA26"/>
  <c r="AB26"/>
  <c r="AA27"/>
  <c r="AB27" s="1"/>
  <c r="AA28"/>
  <c r="AB28"/>
  <c r="AA29"/>
  <c r="AB29" s="1"/>
  <c r="AA30"/>
  <c r="AB30"/>
  <c r="AA31"/>
  <c r="AB31" s="1"/>
  <c r="AA32"/>
  <c r="AB32"/>
  <c r="AA33"/>
  <c r="AB33" s="1"/>
  <c r="AA34"/>
  <c r="AB34"/>
  <c r="AA35"/>
  <c r="AB35"/>
  <c r="AA36"/>
  <c r="AB36"/>
  <c r="AA37"/>
  <c r="AB37"/>
  <c r="AA38"/>
  <c r="AB38"/>
  <c r="AA39"/>
  <c r="AB39"/>
  <c r="AA40"/>
  <c r="AB40"/>
  <c r="AB42"/>
  <c r="AA43"/>
  <c r="AB43"/>
  <c r="AA44"/>
  <c r="AB44"/>
  <c r="AA45"/>
  <c r="AB45"/>
  <c r="AA46"/>
  <c r="AB46"/>
  <c r="AA47"/>
  <c r="AB47"/>
  <c r="AA48"/>
  <c r="AB48"/>
  <c r="AA49"/>
  <c r="AB49"/>
  <c r="AA50"/>
  <c r="AB50"/>
  <c r="AA52"/>
  <c r="AB52"/>
  <c r="AA53"/>
  <c r="AB53"/>
  <c r="AA54"/>
  <c r="AB54"/>
  <c r="AA55"/>
  <c r="AB55"/>
  <c r="AA56"/>
  <c r="AB56"/>
  <c r="AA57"/>
  <c r="AB57"/>
  <c r="AA58"/>
  <c r="AB58"/>
  <c r="AA59"/>
  <c r="AB59"/>
  <c r="AA60"/>
  <c r="AB60"/>
  <c r="AA61"/>
  <c r="AB61"/>
  <c r="AA62"/>
  <c r="AB62"/>
  <c r="AA63"/>
  <c r="AB63"/>
  <c r="AA64"/>
  <c r="AB64"/>
  <c r="AA65"/>
  <c r="AB65"/>
  <c r="AA66"/>
  <c r="AB66"/>
  <c r="AA67"/>
  <c r="AB67" s="1"/>
  <c r="AA68"/>
  <c r="AB68"/>
  <c r="AA69"/>
  <c r="AB69" s="1"/>
  <c r="AA70"/>
  <c r="AB70"/>
  <c r="AA71"/>
  <c r="AB71" s="1"/>
  <c r="AA72"/>
  <c r="AB72"/>
  <c r="AA73"/>
  <c r="AB73"/>
  <c r="AA74"/>
  <c r="AB74"/>
  <c r="AA75"/>
  <c r="AB75" s="1"/>
  <c r="AA76"/>
  <c r="AB76"/>
  <c r="AA77"/>
  <c r="AB77" s="1"/>
  <c r="AA78"/>
  <c r="AB78"/>
  <c r="AA79"/>
  <c r="AB79" s="1"/>
  <c r="AA80"/>
  <c r="AB80"/>
  <c r="AA81"/>
  <c r="AB81"/>
  <c r="AA82"/>
  <c r="AB82"/>
  <c r="AA83"/>
  <c r="AB83"/>
  <c r="AA84"/>
  <c r="AB84"/>
  <c r="AA85"/>
  <c r="AB85"/>
  <c r="AA86"/>
  <c r="AB86"/>
  <c r="AA87"/>
  <c r="AB87"/>
  <c r="AA88"/>
  <c r="AB88"/>
  <c r="AA89"/>
  <c r="AB89"/>
  <c r="AA90"/>
  <c r="AB90"/>
  <c r="AA91"/>
  <c r="AB91"/>
  <c r="AA92"/>
  <c r="AB92"/>
  <c r="AA93"/>
  <c r="AB93"/>
  <c r="AA95"/>
  <c r="AB95"/>
  <c r="AA96"/>
  <c r="AB96"/>
  <c r="AA12"/>
  <c r="Y12"/>
  <c r="AB12"/>
  <c r="Y13"/>
  <c r="Z13" s="1"/>
  <c r="Y14"/>
  <c r="Z14" s="1"/>
  <c r="Y15"/>
  <c r="Z15"/>
  <c r="Y16"/>
  <c r="Z16"/>
  <c r="Y17"/>
  <c r="Z17"/>
  <c r="Y18"/>
  <c r="Z18"/>
  <c r="Y19"/>
  <c r="Z19"/>
  <c r="Y20"/>
  <c r="Z20"/>
  <c r="Y21"/>
  <c r="Z21"/>
  <c r="Y22"/>
  <c r="Z22"/>
  <c r="Y23"/>
  <c r="Z23"/>
  <c r="Y24"/>
  <c r="Z24"/>
  <c r="Y25"/>
  <c r="Z25"/>
  <c r="Y26"/>
  <c r="Z26"/>
  <c r="Y27"/>
  <c r="Z27"/>
  <c r="Y28"/>
  <c r="Z28"/>
  <c r="Y29"/>
  <c r="Z29"/>
  <c r="Y30"/>
  <c r="Z30"/>
  <c r="Y31"/>
  <c r="Z31"/>
  <c r="Y32"/>
  <c r="Z32"/>
  <c r="Y33"/>
  <c r="Z33"/>
  <c r="Y34"/>
  <c r="Z34"/>
  <c r="Y35"/>
  <c r="Z35"/>
  <c r="Y36"/>
  <c r="Z36"/>
  <c r="Y37"/>
  <c r="Z37"/>
  <c r="Y38"/>
  <c r="Z38"/>
  <c r="Y39"/>
  <c r="Z39"/>
  <c r="Y40"/>
  <c r="Z40"/>
  <c r="Y42"/>
  <c r="Z42"/>
  <c r="Y43"/>
  <c r="Z43"/>
  <c r="Y44"/>
  <c r="Z44"/>
  <c r="Y45"/>
  <c r="Z45"/>
  <c r="Y46"/>
  <c r="Z46"/>
  <c r="Y47"/>
  <c r="Z47"/>
  <c r="Y48"/>
  <c r="Z48"/>
  <c r="Y49"/>
  <c r="Z49"/>
  <c r="Y50"/>
  <c r="Z50"/>
  <c r="Y52"/>
  <c r="Z52"/>
  <c r="Y53"/>
  <c r="Z53"/>
  <c r="Y54"/>
  <c r="Z54"/>
  <c r="Y55"/>
  <c r="Z55"/>
  <c r="Y56"/>
  <c r="Z56"/>
  <c r="Y57"/>
  <c r="Z57"/>
  <c r="Y58"/>
  <c r="Z58"/>
  <c r="Y59"/>
  <c r="Z59"/>
  <c r="Y60"/>
  <c r="Z60"/>
  <c r="Y61"/>
  <c r="Z61"/>
  <c r="Y62"/>
  <c r="Z62"/>
  <c r="Y63"/>
  <c r="Z63"/>
  <c r="Y64"/>
  <c r="Z64"/>
  <c r="Y65"/>
  <c r="Z65"/>
  <c r="Y66"/>
  <c r="Z66"/>
  <c r="Y70"/>
  <c r="Z70"/>
  <c r="Y71"/>
  <c r="Z71"/>
  <c r="Y72"/>
  <c r="Z72"/>
  <c r="Y73"/>
  <c r="Z73"/>
  <c r="Y74"/>
  <c r="Z74"/>
  <c r="Y75"/>
  <c r="Z75"/>
  <c r="Y76"/>
  <c r="Z76"/>
  <c r="Y77"/>
  <c r="Z77"/>
  <c r="Y78"/>
  <c r="Z78"/>
  <c r="Y79"/>
  <c r="Z79"/>
  <c r="Y80"/>
  <c r="Z80"/>
  <c r="Y81"/>
  <c r="Z81"/>
  <c r="Y82"/>
  <c r="Z82"/>
  <c r="Y83"/>
  <c r="Z83"/>
  <c r="Y84"/>
  <c r="Z84"/>
  <c r="Y85"/>
  <c r="Z85"/>
  <c r="Y86"/>
  <c r="Z86"/>
  <c r="Y87"/>
  <c r="Z87"/>
  <c r="Y88"/>
  <c r="Z88"/>
  <c r="Y89"/>
  <c r="Z89"/>
  <c r="Y90"/>
  <c r="Z90"/>
  <c r="Y93"/>
  <c r="Z93"/>
  <c r="Y95"/>
  <c r="Z95"/>
  <c r="Y96"/>
  <c r="Z96"/>
  <c r="Z12"/>
  <c r="W23"/>
  <c r="W32"/>
  <c r="W37"/>
  <c r="W93"/>
  <c r="X93" s="1"/>
  <c r="W95"/>
  <c r="W96"/>
  <c r="X96" s="1"/>
  <c r="U23"/>
  <c r="U32"/>
  <c r="V32" s="1"/>
  <c r="U37"/>
  <c r="U85"/>
  <c r="U87"/>
  <c r="U96"/>
  <c r="V96" s="1"/>
  <c r="V85"/>
  <c r="V87"/>
  <c r="X95"/>
  <c r="V23"/>
  <c r="X23"/>
  <c r="X32"/>
  <c r="V37"/>
  <c r="X37"/>
  <c r="R96"/>
  <c r="T96"/>
  <c r="T95"/>
  <c r="T93"/>
  <c r="Q95"/>
  <c r="R95" s="1"/>
  <c r="Q93"/>
  <c r="U93" s="1"/>
  <c r="V93" s="1"/>
  <c r="K90"/>
  <c r="O90" s="1"/>
  <c r="I90"/>
  <c r="M90" s="1"/>
  <c r="K89"/>
  <c r="O89" s="1"/>
  <c r="I89"/>
  <c r="M89" s="1"/>
  <c r="K88"/>
  <c r="O88" s="1"/>
  <c r="I88"/>
  <c r="M88" s="1"/>
  <c r="T87"/>
  <c r="S87"/>
  <c r="W87" s="1"/>
  <c r="X87" s="1"/>
  <c r="K86"/>
  <c r="O86" s="1"/>
  <c r="I86"/>
  <c r="M86" s="1"/>
  <c r="T85"/>
  <c r="S85"/>
  <c r="W85" s="1"/>
  <c r="X85" s="1"/>
  <c r="K84"/>
  <c r="O84" s="1"/>
  <c r="I84"/>
  <c r="M84" s="1"/>
  <c r="K83"/>
  <c r="O83" s="1"/>
  <c r="I83"/>
  <c r="M83" s="1"/>
  <c r="K82"/>
  <c r="O82" s="1"/>
  <c r="I82"/>
  <c r="M82" s="1"/>
  <c r="K81"/>
  <c r="O81" s="1"/>
  <c r="I81"/>
  <c r="M81" s="1"/>
  <c r="K80"/>
  <c r="O80" s="1"/>
  <c r="I80"/>
  <c r="M80" s="1"/>
  <c r="K79"/>
  <c r="O79" s="1"/>
  <c r="I79"/>
  <c r="M79" s="1"/>
  <c r="K78"/>
  <c r="O78" s="1"/>
  <c r="I78"/>
  <c r="M78" s="1"/>
  <c r="K77"/>
  <c r="O77" s="1"/>
  <c r="I77"/>
  <c r="M77" s="1"/>
  <c r="K76"/>
  <c r="O76" s="1"/>
  <c r="I76"/>
  <c r="M76" s="1"/>
  <c r="T75"/>
  <c r="S75"/>
  <c r="W75" s="1"/>
  <c r="X75" s="1"/>
  <c r="R75"/>
  <c r="Q75"/>
  <c r="U75" s="1"/>
  <c r="V75" s="1"/>
  <c r="K74"/>
  <c r="O74" s="1"/>
  <c r="I74"/>
  <c r="M74" s="1"/>
  <c r="K73"/>
  <c r="O73" s="1"/>
  <c r="I73"/>
  <c r="M73" s="1"/>
  <c r="K72"/>
  <c r="O72" s="1"/>
  <c r="I72"/>
  <c r="M72" s="1"/>
  <c r="K71"/>
  <c r="O71" s="1"/>
  <c r="I71"/>
  <c r="M71" s="1"/>
  <c r="K70"/>
  <c r="O70" s="1"/>
  <c r="I70"/>
  <c r="M70" s="1"/>
  <c r="K69"/>
  <c r="O69" s="1"/>
  <c r="I69"/>
  <c r="M69" s="1"/>
  <c r="K68"/>
  <c r="O68" s="1"/>
  <c r="I68"/>
  <c r="M68" s="1"/>
  <c r="K67"/>
  <c r="O67" s="1"/>
  <c r="I67"/>
  <c r="M67" s="1"/>
  <c r="K66"/>
  <c r="O66" s="1"/>
  <c r="I66"/>
  <c r="M66" s="1"/>
  <c r="K65"/>
  <c r="O65" s="1"/>
  <c r="I65"/>
  <c r="M65" s="1"/>
  <c r="K64"/>
  <c r="O64" s="1"/>
  <c r="I64"/>
  <c r="M64" s="1"/>
  <c r="K63"/>
  <c r="O63" s="1"/>
  <c r="I63"/>
  <c r="M63" s="1"/>
  <c r="K62"/>
  <c r="O62" s="1"/>
  <c r="I62"/>
  <c r="M62" s="1"/>
  <c r="K61"/>
  <c r="O61" s="1"/>
  <c r="I61"/>
  <c r="M61" s="1"/>
  <c r="K60"/>
  <c r="O60" s="1"/>
  <c r="I60"/>
  <c r="M60" s="1"/>
  <c r="K59"/>
  <c r="O59" s="1"/>
  <c r="I59"/>
  <c r="M59" s="1"/>
  <c r="K58"/>
  <c r="O58" s="1"/>
  <c r="I58"/>
  <c r="M58" s="1"/>
  <c r="K57"/>
  <c r="O57" s="1"/>
  <c r="I57"/>
  <c r="M57" s="1"/>
  <c r="K56"/>
  <c r="O56" s="1"/>
  <c r="I56"/>
  <c r="M56" s="1"/>
  <c r="K55"/>
  <c r="O55" s="1"/>
  <c r="I55"/>
  <c r="M55" s="1"/>
  <c r="K54"/>
  <c r="O54" s="1"/>
  <c r="I54"/>
  <c r="M54" s="1"/>
  <c r="K53"/>
  <c r="O53" s="1"/>
  <c r="I53"/>
  <c r="M53" s="1"/>
  <c r="K52"/>
  <c r="O52" s="1"/>
  <c r="I52"/>
  <c r="M52" s="1"/>
  <c r="K50"/>
  <c r="O50" s="1"/>
  <c r="I50"/>
  <c r="M50" s="1"/>
  <c r="K49"/>
  <c r="O49" s="1"/>
  <c r="I49"/>
  <c r="M49" s="1"/>
  <c r="K48"/>
  <c r="O48" s="1"/>
  <c r="I48"/>
  <c r="M48" s="1"/>
  <c r="K47"/>
  <c r="O47" s="1"/>
  <c r="I47"/>
  <c r="M47" s="1"/>
  <c r="K46"/>
  <c r="O46" s="1"/>
  <c r="I46"/>
  <c r="M46" s="1"/>
  <c r="K45"/>
  <c r="O45" s="1"/>
  <c r="I45"/>
  <c r="M45" s="1"/>
  <c r="K44"/>
  <c r="O44" s="1"/>
  <c r="I44"/>
  <c r="M44" s="1"/>
  <c r="K43"/>
  <c r="O43" s="1"/>
  <c r="I43"/>
  <c r="M43" s="1"/>
  <c r="K42"/>
  <c r="O42" s="1"/>
  <c r="I42"/>
  <c r="M42" s="1"/>
  <c r="K40"/>
  <c r="O40" s="1"/>
  <c r="I40"/>
  <c r="M40" s="1"/>
  <c r="K39"/>
  <c r="O39" s="1"/>
  <c r="I39"/>
  <c r="M39" s="1"/>
  <c r="K38"/>
  <c r="O38" s="1"/>
  <c r="I38"/>
  <c r="M38" s="1"/>
  <c r="K36"/>
  <c r="O36" s="1"/>
  <c r="I36"/>
  <c r="M36" s="1"/>
  <c r="K35"/>
  <c r="O35" s="1"/>
  <c r="I35"/>
  <c r="M35" s="1"/>
  <c r="K34"/>
  <c r="O34" s="1"/>
  <c r="I34"/>
  <c r="M34" s="1"/>
  <c r="K33"/>
  <c r="O33" s="1"/>
  <c r="I33"/>
  <c r="M33" s="1"/>
  <c r="K31"/>
  <c r="O31" s="1"/>
  <c r="I31"/>
  <c r="M31" s="1"/>
  <c r="K30"/>
  <c r="O30" s="1"/>
  <c r="I30"/>
  <c r="M30" s="1"/>
  <c r="K29"/>
  <c r="O29" s="1"/>
  <c r="I29"/>
  <c r="M29" s="1"/>
  <c r="K28"/>
  <c r="O28" s="1"/>
  <c r="I28"/>
  <c r="M28" s="1"/>
  <c r="K27"/>
  <c r="O27" s="1"/>
  <c r="I27"/>
  <c r="M27" s="1"/>
  <c r="K26"/>
  <c r="O26" s="1"/>
  <c r="I26"/>
  <c r="M26" s="1"/>
  <c r="K25"/>
  <c r="O25" s="1"/>
  <c r="I25"/>
  <c r="M25" s="1"/>
  <c r="K24"/>
  <c r="O24" s="1"/>
  <c r="I24"/>
  <c r="M24" s="1"/>
  <c r="K22"/>
  <c r="O22" s="1"/>
  <c r="I22"/>
  <c r="M22" s="1"/>
  <c r="K21"/>
  <c r="O21" s="1"/>
  <c r="I21"/>
  <c r="M21" s="1"/>
  <c r="K20"/>
  <c r="O20" s="1"/>
  <c r="I20"/>
  <c r="M20" s="1"/>
  <c r="K19"/>
  <c r="O19" s="1"/>
  <c r="I19"/>
  <c r="M19" s="1"/>
  <c r="K18"/>
  <c r="O18" s="1"/>
  <c r="I18"/>
  <c r="M18" s="1"/>
  <c r="K17"/>
  <c r="O17" s="1"/>
  <c r="I17"/>
  <c r="M17" s="1"/>
  <c r="K16"/>
  <c r="O16" s="1"/>
  <c r="I16"/>
  <c r="M16" s="1"/>
  <c r="K15"/>
  <c r="O15" s="1"/>
  <c r="I15"/>
  <c r="M15" s="1"/>
  <c r="K14"/>
  <c r="O14" s="1"/>
  <c r="I14"/>
  <c r="M14" s="1"/>
  <c r="K13"/>
  <c r="O13" s="1"/>
  <c r="I13"/>
  <c r="M13" s="1"/>
  <c r="Q13" s="1"/>
  <c r="U13" s="1"/>
  <c r="V13" s="1"/>
  <c r="K12"/>
  <c r="O12" s="1"/>
  <c r="I12"/>
  <c r="M12" s="1"/>
  <c r="Q12" s="1"/>
  <c r="U12" s="1"/>
  <c r="V12" s="1"/>
  <c r="R93" l="1"/>
  <c r="U95"/>
  <c r="V95" s="1"/>
  <c r="S47"/>
  <c r="W47" s="1"/>
  <c r="X47" s="1"/>
  <c r="P47"/>
  <c r="T47" s="1"/>
  <c r="Q15"/>
  <c r="U15" s="1"/>
  <c r="V15" s="1"/>
  <c r="N15"/>
  <c r="R15" s="1"/>
  <c r="Q19"/>
  <c r="U19" s="1"/>
  <c r="V19" s="1"/>
  <c r="N19"/>
  <c r="R19" s="1"/>
  <c r="Q24"/>
  <c r="U24" s="1"/>
  <c r="V24" s="1"/>
  <c r="N24"/>
  <c r="R24" s="1"/>
  <c r="Q28"/>
  <c r="U28" s="1"/>
  <c r="V28" s="1"/>
  <c r="N28"/>
  <c r="R28" s="1"/>
  <c r="Q33"/>
  <c r="U33" s="1"/>
  <c r="V33" s="1"/>
  <c r="N33"/>
  <c r="R33" s="1"/>
  <c r="Q38"/>
  <c r="U38" s="1"/>
  <c r="V38" s="1"/>
  <c r="N38"/>
  <c r="R38" s="1"/>
  <c r="Q43"/>
  <c r="U43" s="1"/>
  <c r="V43" s="1"/>
  <c r="N43"/>
  <c r="R43" s="1"/>
  <c r="Q47"/>
  <c r="U47" s="1"/>
  <c r="V47" s="1"/>
  <c r="N47"/>
  <c r="R47" s="1"/>
  <c r="Q52"/>
  <c r="U52" s="1"/>
  <c r="V52" s="1"/>
  <c r="N52"/>
  <c r="R52" s="1"/>
  <c r="Q56"/>
  <c r="U56" s="1"/>
  <c r="V56" s="1"/>
  <c r="N56"/>
  <c r="R56" s="1"/>
  <c r="Q60"/>
  <c r="U60" s="1"/>
  <c r="V60" s="1"/>
  <c r="N60"/>
  <c r="R60" s="1"/>
  <c r="Q64"/>
  <c r="U64" s="1"/>
  <c r="V64" s="1"/>
  <c r="N64"/>
  <c r="R64" s="1"/>
  <c r="Q68"/>
  <c r="U68" s="1"/>
  <c r="N68"/>
  <c r="R68" s="1"/>
  <c r="Q70"/>
  <c r="U70" s="1"/>
  <c r="V70" s="1"/>
  <c r="N70"/>
  <c r="R70" s="1"/>
  <c r="Q74"/>
  <c r="U74" s="1"/>
  <c r="V74" s="1"/>
  <c r="N74"/>
  <c r="R74" s="1"/>
  <c r="Q81"/>
  <c r="U81" s="1"/>
  <c r="V81" s="1"/>
  <c r="N81"/>
  <c r="R81" s="1"/>
  <c r="Q89"/>
  <c r="U89" s="1"/>
  <c r="V89" s="1"/>
  <c r="N89"/>
  <c r="R89" s="1"/>
  <c r="S12"/>
  <c r="W12" s="1"/>
  <c r="X12" s="1"/>
  <c r="P12"/>
  <c r="T12" s="1"/>
  <c r="S14"/>
  <c r="W14" s="1"/>
  <c r="X14" s="1"/>
  <c r="P14"/>
  <c r="T14" s="1"/>
  <c r="S16"/>
  <c r="W16" s="1"/>
  <c r="X16" s="1"/>
  <c r="P16"/>
  <c r="T16" s="1"/>
  <c r="S18"/>
  <c r="W18" s="1"/>
  <c r="X18" s="1"/>
  <c r="P18"/>
  <c r="T18" s="1"/>
  <c r="S20"/>
  <c r="W20" s="1"/>
  <c r="X20" s="1"/>
  <c r="P20"/>
  <c r="T20" s="1"/>
  <c r="S22"/>
  <c r="W22" s="1"/>
  <c r="X22" s="1"/>
  <c r="P22"/>
  <c r="T22" s="1"/>
  <c r="S25"/>
  <c r="W25" s="1"/>
  <c r="X25" s="1"/>
  <c r="P25"/>
  <c r="T25" s="1"/>
  <c r="S27"/>
  <c r="W27" s="1"/>
  <c r="X27" s="1"/>
  <c r="P27"/>
  <c r="T27" s="1"/>
  <c r="S29"/>
  <c r="W29" s="1"/>
  <c r="X29" s="1"/>
  <c r="P29"/>
  <c r="T29" s="1"/>
  <c r="S31"/>
  <c r="W31" s="1"/>
  <c r="X31" s="1"/>
  <c r="P31"/>
  <c r="T31" s="1"/>
  <c r="S34"/>
  <c r="W34" s="1"/>
  <c r="X34" s="1"/>
  <c r="P34"/>
  <c r="T34" s="1"/>
  <c r="S36"/>
  <c r="W36" s="1"/>
  <c r="X36" s="1"/>
  <c r="P36"/>
  <c r="T36" s="1"/>
  <c r="S39"/>
  <c r="W39" s="1"/>
  <c r="X39" s="1"/>
  <c r="P39"/>
  <c r="T39" s="1"/>
  <c r="S42"/>
  <c r="W42" s="1"/>
  <c r="X42" s="1"/>
  <c r="P42"/>
  <c r="T42" s="1"/>
  <c r="S44"/>
  <c r="W44" s="1"/>
  <c r="X44" s="1"/>
  <c r="P44"/>
  <c r="T44" s="1"/>
  <c r="S46"/>
  <c r="W46" s="1"/>
  <c r="X46" s="1"/>
  <c r="P46"/>
  <c r="T46" s="1"/>
  <c r="S48"/>
  <c r="W48" s="1"/>
  <c r="X48" s="1"/>
  <c r="P48"/>
  <c r="T48" s="1"/>
  <c r="S50"/>
  <c r="W50" s="1"/>
  <c r="X50" s="1"/>
  <c r="P50"/>
  <c r="T50" s="1"/>
  <c r="S53"/>
  <c r="W53" s="1"/>
  <c r="X53" s="1"/>
  <c r="P53"/>
  <c r="T53" s="1"/>
  <c r="S55"/>
  <c r="W55" s="1"/>
  <c r="X55" s="1"/>
  <c r="P55"/>
  <c r="T55" s="1"/>
  <c r="S57"/>
  <c r="W57" s="1"/>
  <c r="X57" s="1"/>
  <c r="P57"/>
  <c r="T57" s="1"/>
  <c r="S59"/>
  <c r="W59" s="1"/>
  <c r="X59" s="1"/>
  <c r="P59"/>
  <c r="T59" s="1"/>
  <c r="S61"/>
  <c r="W61" s="1"/>
  <c r="X61" s="1"/>
  <c r="P61"/>
  <c r="T61" s="1"/>
  <c r="S63"/>
  <c r="W63" s="1"/>
  <c r="X63" s="1"/>
  <c r="P63"/>
  <c r="T63" s="1"/>
  <c r="S65"/>
  <c r="W65" s="1"/>
  <c r="X65" s="1"/>
  <c r="P65"/>
  <c r="T65" s="1"/>
  <c r="S67"/>
  <c r="W67" s="1"/>
  <c r="X67" s="1"/>
  <c r="P67"/>
  <c r="T67" s="1"/>
  <c r="S69"/>
  <c r="W69" s="1"/>
  <c r="X69" s="1"/>
  <c r="P69"/>
  <c r="T69" s="1"/>
  <c r="S71"/>
  <c r="W71" s="1"/>
  <c r="X71" s="1"/>
  <c r="P71"/>
  <c r="T71" s="1"/>
  <c r="S73"/>
  <c r="W73" s="1"/>
  <c r="X73" s="1"/>
  <c r="P73"/>
  <c r="T73" s="1"/>
  <c r="S76"/>
  <c r="W76" s="1"/>
  <c r="X76" s="1"/>
  <c r="P76"/>
  <c r="T76" s="1"/>
  <c r="S78"/>
  <c r="W78" s="1"/>
  <c r="X78" s="1"/>
  <c r="P78"/>
  <c r="T78" s="1"/>
  <c r="S80"/>
  <c r="W80" s="1"/>
  <c r="X80" s="1"/>
  <c r="P80"/>
  <c r="T80" s="1"/>
  <c r="S82"/>
  <c r="W82" s="1"/>
  <c r="X82" s="1"/>
  <c r="P82"/>
  <c r="T82" s="1"/>
  <c r="S84"/>
  <c r="W84" s="1"/>
  <c r="X84" s="1"/>
  <c r="P84"/>
  <c r="T84" s="1"/>
  <c r="S86"/>
  <c r="W86" s="1"/>
  <c r="X86" s="1"/>
  <c r="P86"/>
  <c r="T86" s="1"/>
  <c r="S88"/>
  <c r="W88" s="1"/>
  <c r="X88" s="1"/>
  <c r="P88"/>
  <c r="T88" s="1"/>
  <c r="S90"/>
  <c r="W90" s="1"/>
  <c r="X90" s="1"/>
  <c r="P90"/>
  <c r="T90" s="1"/>
  <c r="S45"/>
  <c r="W45" s="1"/>
  <c r="X45" s="1"/>
  <c r="P45"/>
  <c r="T45" s="1"/>
  <c r="N13"/>
  <c r="R13" s="1"/>
  <c r="Q17"/>
  <c r="U17" s="1"/>
  <c r="V17" s="1"/>
  <c r="N17"/>
  <c r="R17" s="1"/>
  <c r="Q21"/>
  <c r="U21" s="1"/>
  <c r="V21" s="1"/>
  <c r="N21"/>
  <c r="R21" s="1"/>
  <c r="Q26"/>
  <c r="U26" s="1"/>
  <c r="V26" s="1"/>
  <c r="N26"/>
  <c r="R26" s="1"/>
  <c r="Q30"/>
  <c r="U30" s="1"/>
  <c r="V30" s="1"/>
  <c r="N30"/>
  <c r="R30" s="1"/>
  <c r="Q35"/>
  <c r="U35" s="1"/>
  <c r="V35" s="1"/>
  <c r="N35"/>
  <c r="R35" s="1"/>
  <c r="Q40"/>
  <c r="U40" s="1"/>
  <c r="V40" s="1"/>
  <c r="N40"/>
  <c r="R40" s="1"/>
  <c r="Q45"/>
  <c r="U45" s="1"/>
  <c r="V45" s="1"/>
  <c r="N45"/>
  <c r="R45" s="1"/>
  <c r="Q49"/>
  <c r="U49" s="1"/>
  <c r="V49" s="1"/>
  <c r="N49"/>
  <c r="R49" s="1"/>
  <c r="Q54"/>
  <c r="U54" s="1"/>
  <c r="V54" s="1"/>
  <c r="N54"/>
  <c r="R54" s="1"/>
  <c r="Q58"/>
  <c r="U58" s="1"/>
  <c r="V58" s="1"/>
  <c r="N58"/>
  <c r="R58" s="1"/>
  <c r="Q62"/>
  <c r="U62" s="1"/>
  <c r="V62" s="1"/>
  <c r="N62"/>
  <c r="R62" s="1"/>
  <c r="Q66"/>
  <c r="U66" s="1"/>
  <c r="V66" s="1"/>
  <c r="N66"/>
  <c r="R66" s="1"/>
  <c r="Q72"/>
  <c r="U72" s="1"/>
  <c r="V72" s="1"/>
  <c r="N72"/>
  <c r="R72" s="1"/>
  <c r="Q77"/>
  <c r="U77" s="1"/>
  <c r="V77" s="1"/>
  <c r="N77"/>
  <c r="R77" s="1"/>
  <c r="Q79"/>
  <c r="U79" s="1"/>
  <c r="V79" s="1"/>
  <c r="N79"/>
  <c r="R79" s="1"/>
  <c r="Q83"/>
  <c r="U83" s="1"/>
  <c r="V83" s="1"/>
  <c r="N83"/>
  <c r="R83" s="1"/>
  <c r="N12"/>
  <c r="R12" s="1"/>
  <c r="Q14"/>
  <c r="U14" s="1"/>
  <c r="V14" s="1"/>
  <c r="N14"/>
  <c r="R14" s="1"/>
  <c r="Q16"/>
  <c r="U16" s="1"/>
  <c r="V16" s="1"/>
  <c r="N16"/>
  <c r="R16" s="1"/>
  <c r="Q18"/>
  <c r="U18" s="1"/>
  <c r="V18" s="1"/>
  <c r="N18"/>
  <c r="R18" s="1"/>
  <c r="Q20"/>
  <c r="U20" s="1"/>
  <c r="V20" s="1"/>
  <c r="N20"/>
  <c r="R20" s="1"/>
  <c r="Q22"/>
  <c r="U22" s="1"/>
  <c r="V22" s="1"/>
  <c r="N22"/>
  <c r="R22" s="1"/>
  <c r="Q25"/>
  <c r="U25" s="1"/>
  <c r="V25" s="1"/>
  <c r="N25"/>
  <c r="R25" s="1"/>
  <c r="Q27"/>
  <c r="U27" s="1"/>
  <c r="V27" s="1"/>
  <c r="N27"/>
  <c r="R27" s="1"/>
  <c r="Q29"/>
  <c r="U29" s="1"/>
  <c r="V29" s="1"/>
  <c r="N29"/>
  <c r="R29" s="1"/>
  <c r="Q31"/>
  <c r="U31" s="1"/>
  <c r="V31" s="1"/>
  <c r="N31"/>
  <c r="R31" s="1"/>
  <c r="Q34"/>
  <c r="U34" s="1"/>
  <c r="V34" s="1"/>
  <c r="N34"/>
  <c r="R34" s="1"/>
  <c r="Q36"/>
  <c r="U36" s="1"/>
  <c r="V36" s="1"/>
  <c r="N36"/>
  <c r="R36" s="1"/>
  <c r="Q39"/>
  <c r="U39" s="1"/>
  <c r="V39" s="1"/>
  <c r="N39"/>
  <c r="R39" s="1"/>
  <c r="Q42"/>
  <c r="U42" s="1"/>
  <c r="V42" s="1"/>
  <c r="N42"/>
  <c r="R42" s="1"/>
  <c r="Q44"/>
  <c r="U44" s="1"/>
  <c r="V44" s="1"/>
  <c r="N44"/>
  <c r="R44" s="1"/>
  <c r="Q46"/>
  <c r="U46" s="1"/>
  <c r="V46" s="1"/>
  <c r="N46"/>
  <c r="R46" s="1"/>
  <c r="Q48"/>
  <c r="U48" s="1"/>
  <c r="V48" s="1"/>
  <c r="N48"/>
  <c r="R48" s="1"/>
  <c r="Q50"/>
  <c r="U50" s="1"/>
  <c r="V50" s="1"/>
  <c r="N50"/>
  <c r="R50" s="1"/>
  <c r="Q53"/>
  <c r="U53" s="1"/>
  <c r="V53" s="1"/>
  <c r="N53"/>
  <c r="R53" s="1"/>
  <c r="Q55"/>
  <c r="U55" s="1"/>
  <c r="V55" s="1"/>
  <c r="N55"/>
  <c r="R55" s="1"/>
  <c r="Q57"/>
  <c r="U57" s="1"/>
  <c r="V57" s="1"/>
  <c r="N57"/>
  <c r="R57" s="1"/>
  <c r="Q59"/>
  <c r="U59" s="1"/>
  <c r="V59" s="1"/>
  <c r="N59"/>
  <c r="R59" s="1"/>
  <c r="Q61"/>
  <c r="U61" s="1"/>
  <c r="V61" s="1"/>
  <c r="N61"/>
  <c r="R61" s="1"/>
  <c r="Q63"/>
  <c r="U63" s="1"/>
  <c r="V63" s="1"/>
  <c r="N63"/>
  <c r="R63" s="1"/>
  <c r="Q65"/>
  <c r="U65" s="1"/>
  <c r="V65" s="1"/>
  <c r="N65"/>
  <c r="R65" s="1"/>
  <c r="Q67"/>
  <c r="U67" s="1"/>
  <c r="N67"/>
  <c r="R67" s="1"/>
  <c r="Q69"/>
  <c r="U69" s="1"/>
  <c r="N69"/>
  <c r="R69" s="1"/>
  <c r="Q71"/>
  <c r="U71" s="1"/>
  <c r="V71" s="1"/>
  <c r="N71"/>
  <c r="R71" s="1"/>
  <c r="Q73"/>
  <c r="U73" s="1"/>
  <c r="V73" s="1"/>
  <c r="N73"/>
  <c r="R73" s="1"/>
  <c r="Q76"/>
  <c r="U76" s="1"/>
  <c r="V76" s="1"/>
  <c r="N76"/>
  <c r="R76" s="1"/>
  <c r="Q78"/>
  <c r="U78" s="1"/>
  <c r="V78" s="1"/>
  <c r="N78"/>
  <c r="R78" s="1"/>
  <c r="Q80"/>
  <c r="U80" s="1"/>
  <c r="V80" s="1"/>
  <c r="N80"/>
  <c r="R80" s="1"/>
  <c r="Q82"/>
  <c r="U82" s="1"/>
  <c r="V82" s="1"/>
  <c r="N82"/>
  <c r="R82" s="1"/>
  <c r="Q84"/>
  <c r="U84" s="1"/>
  <c r="V84" s="1"/>
  <c r="N84"/>
  <c r="R84" s="1"/>
  <c r="Q86"/>
  <c r="U86" s="1"/>
  <c r="V86" s="1"/>
  <c r="N86"/>
  <c r="R86" s="1"/>
  <c r="Q88"/>
  <c r="U88" s="1"/>
  <c r="V88" s="1"/>
  <c r="N88"/>
  <c r="R88" s="1"/>
  <c r="Q90"/>
  <c r="U90" s="1"/>
  <c r="V90" s="1"/>
  <c r="N90"/>
  <c r="R90" s="1"/>
  <c r="S13"/>
  <c r="W13" s="1"/>
  <c r="X13" s="1"/>
  <c r="P13"/>
  <c r="T13" s="1"/>
  <c r="S15"/>
  <c r="W15" s="1"/>
  <c r="X15" s="1"/>
  <c r="P15"/>
  <c r="T15" s="1"/>
  <c r="S17"/>
  <c r="W17" s="1"/>
  <c r="X17" s="1"/>
  <c r="P17"/>
  <c r="T17" s="1"/>
  <c r="S19"/>
  <c r="W19" s="1"/>
  <c r="X19" s="1"/>
  <c r="P19"/>
  <c r="T19" s="1"/>
  <c r="S21"/>
  <c r="W21" s="1"/>
  <c r="X21" s="1"/>
  <c r="P21"/>
  <c r="T21" s="1"/>
  <c r="S24"/>
  <c r="W24" s="1"/>
  <c r="X24" s="1"/>
  <c r="P24"/>
  <c r="T24" s="1"/>
  <c r="S26"/>
  <c r="W26" s="1"/>
  <c r="X26" s="1"/>
  <c r="P26"/>
  <c r="T26" s="1"/>
  <c r="S28"/>
  <c r="W28" s="1"/>
  <c r="X28" s="1"/>
  <c r="P28"/>
  <c r="T28" s="1"/>
  <c r="S30"/>
  <c r="W30" s="1"/>
  <c r="X30" s="1"/>
  <c r="P30"/>
  <c r="T30" s="1"/>
  <c r="S33"/>
  <c r="W33" s="1"/>
  <c r="X33" s="1"/>
  <c r="P33"/>
  <c r="T33" s="1"/>
  <c r="S35"/>
  <c r="W35" s="1"/>
  <c r="X35" s="1"/>
  <c r="P35"/>
  <c r="T35" s="1"/>
  <c r="S38"/>
  <c r="W38" s="1"/>
  <c r="X38" s="1"/>
  <c r="P38"/>
  <c r="T38" s="1"/>
  <c r="S40"/>
  <c r="W40" s="1"/>
  <c r="X40" s="1"/>
  <c r="P40"/>
  <c r="T40" s="1"/>
  <c r="S43"/>
  <c r="W43" s="1"/>
  <c r="X43" s="1"/>
  <c r="P43"/>
  <c r="T43" s="1"/>
  <c r="S49"/>
  <c r="W49" s="1"/>
  <c r="X49" s="1"/>
  <c r="P49"/>
  <c r="T49" s="1"/>
  <c r="S52"/>
  <c r="W52" s="1"/>
  <c r="X52" s="1"/>
  <c r="P52"/>
  <c r="T52" s="1"/>
  <c r="S54"/>
  <c r="W54" s="1"/>
  <c r="X54" s="1"/>
  <c r="P54"/>
  <c r="T54" s="1"/>
  <c r="S56"/>
  <c r="W56" s="1"/>
  <c r="X56" s="1"/>
  <c r="P56"/>
  <c r="T56" s="1"/>
  <c r="S58"/>
  <c r="W58" s="1"/>
  <c r="X58" s="1"/>
  <c r="P58"/>
  <c r="T58" s="1"/>
  <c r="S60"/>
  <c r="W60" s="1"/>
  <c r="X60" s="1"/>
  <c r="P60"/>
  <c r="T60" s="1"/>
  <c r="S62"/>
  <c r="W62" s="1"/>
  <c r="X62" s="1"/>
  <c r="P62"/>
  <c r="T62" s="1"/>
  <c r="S64"/>
  <c r="W64" s="1"/>
  <c r="X64" s="1"/>
  <c r="P64"/>
  <c r="T64" s="1"/>
  <c r="S66"/>
  <c r="W66" s="1"/>
  <c r="X66" s="1"/>
  <c r="P66"/>
  <c r="T66" s="1"/>
  <c r="S68"/>
  <c r="W68" s="1"/>
  <c r="X68" s="1"/>
  <c r="P68"/>
  <c r="T68" s="1"/>
  <c r="S70"/>
  <c r="W70" s="1"/>
  <c r="X70" s="1"/>
  <c r="P70"/>
  <c r="T70" s="1"/>
  <c r="S72"/>
  <c r="W72" s="1"/>
  <c r="X72" s="1"/>
  <c r="P72"/>
  <c r="T72" s="1"/>
  <c r="S74"/>
  <c r="W74" s="1"/>
  <c r="X74" s="1"/>
  <c r="P74"/>
  <c r="T74" s="1"/>
  <c r="S77"/>
  <c r="W77" s="1"/>
  <c r="X77" s="1"/>
  <c r="P77"/>
  <c r="T77" s="1"/>
  <c r="S79"/>
  <c r="W79" s="1"/>
  <c r="X79" s="1"/>
  <c r="P79"/>
  <c r="T79" s="1"/>
  <c r="S81"/>
  <c r="W81" s="1"/>
  <c r="X81" s="1"/>
  <c r="P81"/>
  <c r="T81" s="1"/>
  <c r="S83"/>
  <c r="W83" s="1"/>
  <c r="X83" s="1"/>
  <c r="P83"/>
  <c r="T83" s="1"/>
  <c r="S89"/>
  <c r="W89" s="1"/>
  <c r="X89" s="1"/>
  <c r="P89"/>
  <c r="T89" s="1"/>
  <c r="L12"/>
  <c r="L13"/>
  <c r="L14"/>
  <c r="L15"/>
  <c r="L16"/>
  <c r="L17"/>
  <c r="L18"/>
  <c r="L19"/>
  <c r="L20"/>
  <c r="L21"/>
  <c r="L22"/>
  <c r="L24"/>
  <c r="L25"/>
  <c r="L26"/>
  <c r="L27"/>
  <c r="L28"/>
  <c r="L29"/>
  <c r="L30"/>
  <c r="L31"/>
  <c r="L33"/>
  <c r="L34"/>
  <c r="L35"/>
  <c r="L36"/>
  <c r="L38"/>
  <c r="L39"/>
  <c r="L40"/>
  <c r="L42"/>
  <c r="L43"/>
  <c r="L44"/>
  <c r="L45"/>
  <c r="L46"/>
  <c r="L47"/>
  <c r="L48"/>
  <c r="L49"/>
  <c r="L50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6"/>
  <c r="L77"/>
  <c r="L78"/>
  <c r="L79"/>
  <c r="L80"/>
  <c r="L81"/>
  <c r="L82"/>
  <c r="L83"/>
  <c r="L84"/>
  <c r="J86"/>
  <c r="L88"/>
  <c r="L89"/>
  <c r="L90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3"/>
  <c r="J34"/>
  <c r="J35"/>
  <c r="J36"/>
  <c r="J38"/>
  <c r="J39"/>
  <c r="J40"/>
  <c r="J42"/>
  <c r="J43"/>
  <c r="J44"/>
  <c r="J45"/>
  <c r="J46"/>
  <c r="J47"/>
  <c r="J48"/>
  <c r="J49"/>
  <c r="J50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6"/>
  <c r="J77"/>
  <c r="J78"/>
  <c r="J79"/>
  <c r="J80"/>
  <c r="J81"/>
  <c r="J82"/>
  <c r="J83"/>
  <c r="J84"/>
  <c r="L86"/>
  <c r="J88"/>
  <c r="J89"/>
  <c r="J90"/>
  <c r="V68" l="1"/>
  <c r="Y68"/>
  <c r="Z68" s="1"/>
  <c r="V67"/>
  <c r="Y67"/>
  <c r="Z67" s="1"/>
  <c r="V69"/>
  <c r="Y69"/>
  <c r="Z69" s="1"/>
</calcChain>
</file>

<file path=xl/sharedStrings.xml><?xml version="1.0" encoding="utf-8"?>
<sst xmlns="http://schemas.openxmlformats.org/spreadsheetml/2006/main" count="418" uniqueCount="233">
  <si>
    <t>№ п/п</t>
  </si>
  <si>
    <t>Единица измерения</t>
  </si>
  <si>
    <t xml:space="preserve">продукции производства стран- участниц Таможенного союза </t>
  </si>
  <si>
    <t>Экспертиза документации с целью выдачи, переоформления свидетельства о государственной регистрации. Оформление, подпись и выдача свидетельства о государственной регистрации.</t>
  </si>
  <si>
    <t>одно наименование продукции</t>
  </si>
  <si>
    <t>Замена свидетельства о государственной регистрации</t>
  </si>
  <si>
    <t>Наименование</t>
  </si>
  <si>
    <t>1-е иссл.</t>
  </si>
  <si>
    <t>последующие</t>
  </si>
  <si>
    <t>Тариф без НДС, руб.</t>
  </si>
  <si>
    <t>Тариф с НДС, руб.</t>
  </si>
  <si>
    <t>1.</t>
  </si>
  <si>
    <t>Санитарно-гигиенические услуги:</t>
  </si>
  <si>
    <t>&lt;&gt;</t>
  </si>
  <si>
    <t xml:space="preserve"> </t>
  </si>
  <si>
    <t>1.1.</t>
  </si>
  <si>
    <t>подготовительные работы для осуществления санитарно-гигиенических услуг</t>
  </si>
  <si>
    <t>оценка</t>
  </si>
  <si>
    <t>1.2.</t>
  </si>
  <si>
    <t>разработка и оформление программы лабораторных исследований, испытаний</t>
  </si>
  <si>
    <t>программа</t>
  </si>
  <si>
    <t>1.3.</t>
  </si>
  <si>
    <t>выдача заключения о целесообразности проведения лабораторных исследований</t>
  </si>
  <si>
    <t>заключение</t>
  </si>
  <si>
    <t>1.4.</t>
  </si>
  <si>
    <t>организация работ по проведению лабораторных испытаний, измерений, оформлению итогового документа</t>
  </si>
  <si>
    <t>итоговый документ</t>
  </si>
  <si>
    <t>1.5.</t>
  </si>
  <si>
    <t>проведение работ по идентификации продукции</t>
  </si>
  <si>
    <t>идентификация</t>
  </si>
  <si>
    <t>1.6.</t>
  </si>
  <si>
    <t>проведение работ по отбору проб (образцов)</t>
  </si>
  <si>
    <t>проба (образец)</t>
  </si>
  <si>
    <t>1.7.</t>
  </si>
  <si>
    <t>изготовление и выдача копий, дубликатов документов по результатам санитарно-эпидемиологической услуги, государственной санитарно-гигиенической экспертизы, протоколов лабораторных исследований, актов отбора и идентификации продукции, санитарно-гигиенически</t>
  </si>
  <si>
    <t>копия (дубликат)</t>
  </si>
  <si>
    <t>1.8.</t>
  </si>
  <si>
    <t>изготовление копии ТНПА и ее заверение на титульном листе (1 документ)</t>
  </si>
  <si>
    <t>копия ТНПА</t>
  </si>
  <si>
    <t>1.9.</t>
  </si>
  <si>
    <t>замена (переоформление, внесение изменений) санитарно-гигиенического заключения</t>
  </si>
  <si>
    <t>санитарно-гигиеничес</t>
  </si>
  <si>
    <t>1.10.</t>
  </si>
  <si>
    <t>проведение консультаций врачами-специалистами и иными специалистами с высшим образованием по вопросам обеспечения санитарно-эпидемиологического благополучия населения</t>
  </si>
  <si>
    <t>консультация</t>
  </si>
  <si>
    <t>1.11.</t>
  </si>
  <si>
    <t>проведение консультаций врачами специалистами и иными специалистами с высшим образованием по вопросам формирования здорового образа жизни</t>
  </si>
  <si>
    <t>1.12.</t>
  </si>
  <si>
    <t>оказание консультативно-методической помощи:</t>
  </si>
  <si>
    <t>1.12.1.</t>
  </si>
  <si>
    <t>в определении списков профессий (должностей) работающих, подлежащих периодическим (в течение трудовой деятельности) медицинским осмотрам (1 профессия)</t>
  </si>
  <si>
    <t>1.12.2.</t>
  </si>
  <si>
    <t>по проведению комплексной гигиенической оценки условий труда</t>
  </si>
  <si>
    <t>1.12.3.</t>
  </si>
  <si>
    <t>по вопросам размещения, проектирования объектов в части обеспечения санитарно-эпидемиологического благополучия населения</t>
  </si>
  <si>
    <t>1.12.4.</t>
  </si>
  <si>
    <t>в проведении работ по установлению и подтверждению сроков годности и условий хранения продовольственного сырья и пищевых продуктов, отличающихся от установленных в ТНПА в области технического нормирования и стандартизации</t>
  </si>
  <si>
    <t>1.12.5.</t>
  </si>
  <si>
    <t>в определении необходимости государственной регистрации продукции и соответствия (несоответствия) ее требованиям, установленным международными договорами Республики Беларусь, международными правовыми актами, составляющими нормативную правовую базу Евразий</t>
  </si>
  <si>
    <t>1.12.6.</t>
  </si>
  <si>
    <t>в определении соответствия требованиям законодательства в области санитарно-эпидемиологического благополучия населения продукции (за исключением продукции, подлежащей государственной регистрации)</t>
  </si>
  <si>
    <t>1.12.7.</t>
  </si>
  <si>
    <t>в определении соответствия требованиям законодательства в области санитарно-эпидемиологического благополучия населения работ и услуг, к которым установлены санитарно-эпидемиологические требования</t>
  </si>
  <si>
    <t>1.12.8.</t>
  </si>
  <si>
    <t>в предоставлении информации по актуализации нормативно-методической и другой документации в области обеспечения санитарно-эпидемиологического благополучия населения</t>
  </si>
  <si>
    <t>1.13.</t>
  </si>
  <si>
    <t>гигиеническое обучение работников организаций, индивидуальных предпринимателей и их работников, необходимость которого определяется действующим законодательством:</t>
  </si>
  <si>
    <t>1.13.1.</t>
  </si>
  <si>
    <t>организация и проведение занятий (1 тематика)</t>
  </si>
  <si>
    <t>занятие</t>
  </si>
  <si>
    <t>1.13.2.</t>
  </si>
  <si>
    <t>проведение оценки знаний (для одного слушателя)</t>
  </si>
  <si>
    <t>1.14.</t>
  </si>
  <si>
    <t>проведение семинаров, тренингов, отработки практических навыков по вопросам обеспечения санитарно-эпидемиологического благополучия населения (по одному заявлению)</t>
  </si>
  <si>
    <t>семинар (тренинг, занятие)</t>
  </si>
  <si>
    <t>1.15.</t>
  </si>
  <si>
    <t>проведение санитарно-эпидемиологического аудита и выдача рекомендаций по улучшению деятельности организаций и физических лиц, в том числе индивидуальных предпринимателей, и соблюдению требований законодательства в области санитарно-эпидемиологического бла</t>
  </si>
  <si>
    <t>аудит</t>
  </si>
  <si>
    <t>1.16.</t>
  </si>
  <si>
    <t>проведение оценки риска здоровью населения влияния факторов среды обитания человека:</t>
  </si>
  <si>
    <t>1.16.1.</t>
  </si>
  <si>
    <t>оценка риска здоровью населения, обусловленного загрязнением атмосферного воздуха (на одно вещество)</t>
  </si>
  <si>
    <t>1.16.2.</t>
  </si>
  <si>
    <t>оценка риска здоровью населения от воздействия шума в условиях населенных мест</t>
  </si>
  <si>
    <t>1.16.3.</t>
  </si>
  <si>
    <t>оценка риска для здоровья населения от воздействия электромагнитных полей, создаваемых базовыми станциями сотовой подвижной электросвязи и широкополосного беспроводного доступа</t>
  </si>
  <si>
    <t>1.17.</t>
  </si>
  <si>
    <t>санитарно-эпидемиологическое обследование (оценка) объектов:</t>
  </si>
  <si>
    <t>1.17.1.</t>
  </si>
  <si>
    <t>обследование (оценка) торговых мест на рынках, объектов мелкорозничной сети (киоски, лотки) с числом работающих до 3-х человек</t>
  </si>
  <si>
    <t>обследование (оценка)</t>
  </si>
  <si>
    <t>1.17.2.</t>
  </si>
  <si>
    <t>обследование (оценка) автотранспорта, занятого перевозкой продуктов питания, источников ионизирующего излучения</t>
  </si>
  <si>
    <t>1.17.3.</t>
  </si>
  <si>
    <t>обследование (оценка) цехов, предприятий и других объектов с числом работающих до 10 человек</t>
  </si>
  <si>
    <t>1.17.4.</t>
  </si>
  <si>
    <t>обследование (оценка) цехов, предприятий и других объектов с числом работающих 11–50 человек</t>
  </si>
  <si>
    <t>1.17.5.</t>
  </si>
  <si>
    <t>обследование (оценка) цехов, предприятий и других объектов с числом работающих 51–100 человек</t>
  </si>
  <si>
    <t>1.17.6.</t>
  </si>
  <si>
    <t>обследование (оценка) цехов, предприятий и других объектов с числом работающих 101–300 человек</t>
  </si>
  <si>
    <t>1.17.7.</t>
  </si>
  <si>
    <t>обследование (оценка) цехов, предприятий и других объектов с числом работающих 301–500 человек</t>
  </si>
  <si>
    <t>1.17.8.</t>
  </si>
  <si>
    <t>обследование (оценка) цехов, предприятий и других объектов с числом работающих 501–1000 человек</t>
  </si>
  <si>
    <t>1.17.9.</t>
  </si>
  <si>
    <t>обследование (оценка) цехов, предприятий и других объектов с числом работающих свыше 1000 человек</t>
  </si>
  <si>
    <t>1.18.</t>
  </si>
  <si>
    <t>государственная санитарно-гигиеническая экспертиза:</t>
  </si>
  <si>
    <t>1.18.1.</t>
  </si>
  <si>
    <t>проектов технических описаний, рецептур на продукцию, технологических инструкций (на 1 разработанный документ)</t>
  </si>
  <si>
    <t>экспертиза</t>
  </si>
  <si>
    <t>1.18.2.</t>
  </si>
  <si>
    <t>проектов технических условий (на 1 разработанный документ)</t>
  </si>
  <si>
    <t>1.18.3.</t>
  </si>
  <si>
    <t>проектов ТНПА в области технического нормирования и стандартизации (на 1 разработанный документ)</t>
  </si>
  <si>
    <t>1.18.4.</t>
  </si>
  <si>
    <t xml:space="preserve">архитектурно-строительных проектов объектов строительства, при которых осуществляются расширение, увеличение мощности, изменение целевого назначения социальных, производственных объектов, транспортной, инженерной инфраструктуры, общей площадью до 100 м2, </t>
  </si>
  <si>
    <t>1.18.5.</t>
  </si>
  <si>
    <t>архитектурно-строительных проектов объектов строительства, при которых осуществляются расширение, увеличение мощности, изменение целевого назначения социальных, производственных объектов, транспортной, инженерной инфраструктуры, общей площадью 101–500 м2,</t>
  </si>
  <si>
    <t>1.18.6.</t>
  </si>
  <si>
    <t>архитектурно-строительных проектов объектов строительства, при которых осуществляются расширение, увеличение мощности, изменение целевого назначения социальных, производственных объектов, транспортной, инженерной инфраструктуры, общей площадью 501–1000 м2</t>
  </si>
  <si>
    <t>1.18.7.</t>
  </si>
  <si>
    <t xml:space="preserve">архитектурно-строительных проектов объектов строительства, при которых осуществляются расширение, увеличение мощности, изменение целевого назначения социальных, производственных объектов, транспортной, инженерной инфраструктуры, общей площадью более 1000 </t>
  </si>
  <si>
    <t>1.18.8.</t>
  </si>
  <si>
    <t>архитектурно-строительных проектов объектов общей площадью до 100 м2 и (или) числом работающих до 50 человек</t>
  </si>
  <si>
    <t>1.18.9.</t>
  </si>
  <si>
    <t>архитектурно-строительных проектов объектов общей площадью 101–500 м2 и (или) числом работающих 51–100 человек</t>
  </si>
  <si>
    <t>1.18.10.</t>
  </si>
  <si>
    <t>архитектурно-строительных проектов объектов общей площадью 501–1000 м2 и (или) числом работающих 101–300 человек</t>
  </si>
  <si>
    <t>1.18.11.</t>
  </si>
  <si>
    <t>архитектурно-строительных проектов объектов общей площадью более 1000 м2 и (или) числом работающих свыше 300 человек</t>
  </si>
  <si>
    <t>1.18.12.</t>
  </si>
  <si>
    <t>проектов санитарно-защитных зон ядерных установок и (или) пунктов хранения ядерных материалов, отработавших ядерных материалов и (или) эксплуатационных радиоактивных отходов, зон санитарной охраны источников и водопроводных сооружений централизованных сис</t>
  </si>
  <si>
    <t>1.18.13.</t>
  </si>
  <si>
    <t>проекта расчета санитарно-защитной зоны и зоны ограничения застройки передающего радиотехнического объекта</t>
  </si>
  <si>
    <t>1.18.14.</t>
  </si>
  <si>
    <t>работ и услуг, представляющих потенциальную опасность для жизни и здоровья населения, деятельности субъекта хозяйствования по производству пищевой продукции</t>
  </si>
  <si>
    <t>1.18.15.</t>
  </si>
  <si>
    <t>работ с источниками ионизирующего излучения и выдача санитарного паспорта, базовой станции систем сотовой связи, передающего радиотехнического объекта</t>
  </si>
  <si>
    <t>1.18.16.</t>
  </si>
  <si>
    <t>продукции с выдачей санитарно-гигиенического заключения на продукцию (за исключением продукции, подлежащей государственной регистрации)</t>
  </si>
  <si>
    <t>1.18.17.</t>
  </si>
  <si>
    <t>сроков годности (хранения) и условий хранения продовольственного сырья и пищевых продуктов, отличающихся от установленных в действующих ТНПА в области технического нормирования и стандартизации</t>
  </si>
  <si>
    <t>1.18.18.</t>
  </si>
  <si>
    <t>условий труда работников субъектов хозяйствования с количеством работающих до 10 человек</t>
  </si>
  <si>
    <t>1.18.19.</t>
  </si>
  <si>
    <t>условий труда работников субъектов хозяйствования с количеством работающих 11–50 человек</t>
  </si>
  <si>
    <t>1.18.20.</t>
  </si>
  <si>
    <t>условий труда работников субъектов хозяйствования с количеством работающих 51–100 человек</t>
  </si>
  <si>
    <t>1.18.21.</t>
  </si>
  <si>
    <t>условий труда работников субъектов хозяйствования с количеством работающих 101–300 человек</t>
  </si>
  <si>
    <t>1.18.22.</t>
  </si>
  <si>
    <t>условий труда работников субъектов хозяйствования с количеством работающих более 300 человек</t>
  </si>
  <si>
    <t>1.19.</t>
  </si>
  <si>
    <t>изучение и оценка возможности размещения объекта строительства на предпроектной стадии</t>
  </si>
  <si>
    <t>1.20.</t>
  </si>
  <si>
    <t>гигиеническая оценка товаров для детей:</t>
  </si>
  <si>
    <t>1.20.1.</t>
  </si>
  <si>
    <t>детских игр и игрушек</t>
  </si>
  <si>
    <t>1.20.2.</t>
  </si>
  <si>
    <t>средств передвижения (велосипеды, самокаты, педальные автомобили, коляски, качели), детской мебели</t>
  </si>
  <si>
    <t>1.20.3.</t>
  </si>
  <si>
    <t>школьных принадлежностей и канцелярских товаров</t>
  </si>
  <si>
    <t>1.20.4.</t>
  </si>
  <si>
    <t>тетрадей школьных и тетрадей общих</t>
  </si>
  <si>
    <t>1.20.5.</t>
  </si>
  <si>
    <t>школьных учебников, детских книг</t>
  </si>
  <si>
    <t>1.20.6.</t>
  </si>
  <si>
    <t>детской одежды</t>
  </si>
  <si>
    <t>1.20.7.</t>
  </si>
  <si>
    <t>детской обуви</t>
  </si>
  <si>
    <t>1.20.8.</t>
  </si>
  <si>
    <t>предметов ухода за новорожденными, предметов личной гигиены детей</t>
  </si>
  <si>
    <t>1.20.9.</t>
  </si>
  <si>
    <t>ранцев и портфелей ученических</t>
  </si>
  <si>
    <t>1.21.</t>
  </si>
  <si>
    <t>комплексная гигиеническая оценка условий труда:</t>
  </si>
  <si>
    <t>1.21.1.</t>
  </si>
  <si>
    <t>проведение комплексной гигиенической оценки результатов состояния условий труда по выполненным лабораторным исследованиям и измерениям факторов производственной среды и психофизиологических особенностей трудового процесса (1 профессия без лабораторных исс</t>
  </si>
  <si>
    <t>1.21.2.</t>
  </si>
  <si>
    <t>оценка психофизиологических факторов производственной среды:</t>
  </si>
  <si>
    <t>1.21.2.1.</t>
  </si>
  <si>
    <t>тяжести трудового процесса</t>
  </si>
  <si>
    <t>1.21.2.2.</t>
  </si>
  <si>
    <t>напряженности трудового процесса</t>
  </si>
  <si>
    <t>1.22.</t>
  </si>
  <si>
    <t>оценка комплекта документов для установления соответствия (несоответствия) продукции (за исключением биологически активных добавок к пище (далее – БАД), специализированной пищевой продукции для питания спортсменов) требованиям, установленным международным</t>
  </si>
  <si>
    <t>№ по П58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</si>
  <si>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</si>
  <si>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</si>
  <si>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</si>
  <si>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</si>
  <si>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</si>
  <si>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</si>
  <si>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</si>
  <si>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</si>
  <si>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</si>
  <si>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</si>
  <si>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</si>
  <si>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</si>
  <si>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</si>
  <si>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</si>
  <si>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</si>
  <si>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</si>
  <si>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</si>
  <si>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</si>
  <si>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</si>
  <si>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</si>
  <si>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</si>
  <si>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</si>
  <si>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1.6.14.</t>
  </si>
  <si>
    <t>1.6.15.</t>
  </si>
  <si>
    <t>1.6.16.</t>
  </si>
  <si>
    <t>1.6.17.</t>
  </si>
  <si>
    <t>1.6.18.</t>
  </si>
  <si>
    <t>1.6.19.</t>
  </si>
  <si>
    <t>1.6.20.</t>
  </si>
  <si>
    <t>1.6.21.</t>
  </si>
  <si>
    <t>2.</t>
  </si>
  <si>
    <t>Проведение государственной регистрации</t>
  </si>
  <si>
    <t>2.1.</t>
  </si>
  <si>
    <t>2.1.1.</t>
  </si>
  <si>
    <t>2.2.</t>
  </si>
  <si>
    <t>2.2.1.</t>
  </si>
  <si>
    <t>Прейскурант</t>
  </si>
  <si>
    <t>формирования цены при оказании административных процедур, осуществляемых в государственном учреждении "Брестский областной центр гигиены, эпидемиологии и общественного здоровья"</t>
  </si>
  <si>
    <t>2.3.</t>
  </si>
  <si>
    <t>Получение санитарно-гигиенического заключения по градостроительному проекту, изменениям и (или) дополнениям, вносимым в него</t>
  </si>
  <si>
    <t>на 14.07.22</t>
  </si>
  <si>
    <t>Утверждено приказом</t>
  </si>
  <si>
    <t xml:space="preserve"> Брестский областной ЦГЭиОЗ</t>
  </si>
  <si>
    <t>от 24 декабря 2024г. № 167-А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</si>
</sst>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0" fillId="0" borderId="0" xfId="0" applyAlignment="1">
      <alignment horizontal="right"/>
    </xf>
    <xf numFmtId="0" fontId="2" fillId="0" borderId="0" xfId="0" applyFont="1" applyAlignment="1">
      <alignment horizontal="centerContinuous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1" xfId="0" applyBorder="1" applyAlignment="1"/>
    <xf numFmtId="2" fontId="0" fillId="0" borderId="1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1" xfId="0" applyNumberFormat="1" applyBorder="1" applyAlignment="1"/>
    <xf numFmtId="0" fontId="3" fillId="2" borderId="1" xfId="0" applyFont="1" applyFill="1" applyBorder="1" applyAlignment="1">
      <alignment horizontal="centerContinuous"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6"/>
  <sheetViews>
    <sheetView tabSelected="1" workbookViewId="0">
      <pane xSplit="1" ySplit="10" topLeftCell="C11" activePane="bottomRight" state="frozen"/>
      <selection pane="topRight" activeCell="B1" sqref="B1"/>
      <selection pane="bottomLeft" activeCell="A8" sqref="A8"/>
      <selection pane="bottomRight" activeCell="AD42" sqref="AD42"/>
    </sheetView>
  </sheetViews>
  <sheetFormatPr defaultColWidth="8.85546875" defaultRowHeight="12.75"/>
  <cols>
    <col min="1" max="1" width="8.85546875" style="1"/>
    <col min="2" max="2" width="13.85546875" style="1" hidden="1" customWidth="1"/>
    <col min="3" max="3" width="40.42578125" style="1" customWidth="1"/>
    <col min="4" max="4" width="18" style="1" customWidth="1"/>
    <col min="5" max="5" width="13" style="1" hidden="1" customWidth="1"/>
    <col min="6" max="6" width="11.7109375" style="1" hidden="1" customWidth="1"/>
    <col min="7" max="7" width="12.140625" style="1" hidden="1" customWidth="1"/>
    <col min="8" max="8" width="11.5703125" style="1" hidden="1" customWidth="1"/>
    <col min="9" max="9" width="13" style="1" hidden="1" customWidth="1"/>
    <col min="10" max="10" width="11.7109375" style="1" hidden="1" customWidth="1"/>
    <col min="11" max="11" width="12.140625" style="1" hidden="1" customWidth="1"/>
    <col min="12" max="13" width="11.5703125" style="1" hidden="1" customWidth="1"/>
    <col min="14" max="14" width="11" style="1" hidden="1" customWidth="1"/>
    <col min="15" max="15" width="11.5703125" style="1" hidden="1" customWidth="1"/>
    <col min="16" max="16" width="11.7109375" style="1" hidden="1" customWidth="1"/>
    <col min="17" max="17" width="10.5703125" style="1" hidden="1" customWidth="1"/>
    <col min="18" max="18" width="10.42578125" style="1" hidden="1" customWidth="1"/>
    <col min="19" max="19" width="12.7109375" style="1" hidden="1" customWidth="1"/>
    <col min="20" max="20" width="11.7109375" style="1" hidden="1" customWidth="1"/>
    <col min="21" max="21" width="17.42578125" style="1" hidden="1" customWidth="1"/>
    <col min="22" max="22" width="16.42578125" style="1" hidden="1" customWidth="1"/>
    <col min="23" max="23" width="14.85546875" style="1" hidden="1" customWidth="1"/>
    <col min="24" max="24" width="16.28515625" style="1" hidden="1" customWidth="1"/>
    <col min="25" max="25" width="17.42578125" style="1" hidden="1" customWidth="1"/>
    <col min="26" max="26" width="17.28515625" style="1" hidden="1" customWidth="1"/>
    <col min="27" max="27" width="17.42578125" style="1" customWidth="1"/>
    <col min="28" max="28" width="17.140625" style="1" customWidth="1"/>
    <col min="29" max="16384" width="8.85546875" style="1"/>
  </cols>
  <sheetData>
    <row r="1" spans="1:28">
      <c r="H1" s="2"/>
      <c r="L1" s="2"/>
    </row>
    <row r="2" spans="1:28" ht="18.75" customHeight="1">
      <c r="H2" s="2"/>
      <c r="L2" s="2"/>
      <c r="W2" s="15"/>
      <c r="X2" s="15"/>
      <c r="AA2" s="17" t="s">
        <v>230</v>
      </c>
      <c r="AB2" s="17"/>
    </row>
    <row r="3" spans="1:28" ht="15">
      <c r="H3" s="2"/>
      <c r="L3" s="2"/>
      <c r="W3" s="14"/>
      <c r="X3" s="14"/>
      <c r="AA3" s="18" t="s">
        <v>231</v>
      </c>
      <c r="AB3" s="18"/>
    </row>
    <row r="4" spans="1:28" ht="15">
      <c r="D4" s="3"/>
      <c r="E4" s="3"/>
      <c r="F4" s="3"/>
      <c r="G4" s="3"/>
      <c r="H4" s="3"/>
      <c r="I4" s="3"/>
      <c r="J4" s="3"/>
      <c r="K4" s="3"/>
      <c r="L4" s="3"/>
      <c r="W4" s="14"/>
      <c r="X4" s="14"/>
      <c r="AA4" s="18" t="s">
        <v>232</v>
      </c>
      <c r="AB4" s="18"/>
    </row>
    <row r="5" spans="1:28">
      <c r="D5" s="3"/>
      <c r="E5" s="3"/>
      <c r="F5" s="3"/>
      <c r="G5" s="3"/>
      <c r="H5" s="3"/>
      <c r="I5" s="3"/>
      <c r="J5" s="3"/>
      <c r="K5" s="3"/>
      <c r="L5" s="3"/>
    </row>
    <row r="6" spans="1:28" ht="26.25" customHeight="1">
      <c r="B6" s="4"/>
      <c r="C6" s="16" t="s">
        <v>225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8" ht="58.5" customHeight="1">
      <c r="A7" s="19" t="s">
        <v>226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</row>
    <row r="9" spans="1:28">
      <c r="A9" s="5" t="s">
        <v>0</v>
      </c>
      <c r="B9" s="5" t="s">
        <v>188</v>
      </c>
      <c r="C9" s="5" t="s">
        <v>6</v>
      </c>
      <c r="D9" s="5" t="s">
        <v>1</v>
      </c>
      <c r="E9" s="6" t="s">
        <v>7</v>
      </c>
      <c r="F9" s="6"/>
      <c r="G9" s="6" t="s">
        <v>8</v>
      </c>
      <c r="H9" s="6"/>
      <c r="I9" s="6" t="s">
        <v>7</v>
      </c>
      <c r="J9" s="6"/>
      <c r="K9" s="6" t="s">
        <v>8</v>
      </c>
      <c r="L9" s="6"/>
      <c r="M9" s="6" t="s">
        <v>7</v>
      </c>
      <c r="N9" s="6"/>
      <c r="O9" s="6" t="s">
        <v>8</v>
      </c>
      <c r="P9" s="6"/>
      <c r="Q9" s="13" t="s">
        <v>7</v>
      </c>
      <c r="R9" s="13" t="s">
        <v>229</v>
      </c>
      <c r="S9" s="6" t="s">
        <v>8</v>
      </c>
      <c r="T9" s="6"/>
      <c r="U9" s="5" t="s">
        <v>9</v>
      </c>
      <c r="V9" s="5" t="s">
        <v>10</v>
      </c>
      <c r="W9" s="6" t="s">
        <v>8</v>
      </c>
      <c r="X9" s="6"/>
      <c r="Y9" s="5" t="s">
        <v>9</v>
      </c>
      <c r="Z9" s="5" t="s">
        <v>10</v>
      </c>
      <c r="AA9" s="5" t="s">
        <v>9</v>
      </c>
      <c r="AB9" s="5" t="s">
        <v>10</v>
      </c>
    </row>
    <row r="10" spans="1:28" ht="15" customHeight="1">
      <c r="A10" s="5">
        <v>1</v>
      </c>
      <c r="B10" s="5">
        <v>2</v>
      </c>
      <c r="C10" s="5">
        <v>2</v>
      </c>
      <c r="D10" s="5">
        <v>3</v>
      </c>
      <c r="E10" s="5" t="s">
        <v>9</v>
      </c>
      <c r="F10" s="5" t="s">
        <v>10</v>
      </c>
      <c r="G10" s="5" t="s">
        <v>9</v>
      </c>
      <c r="H10" s="5" t="s">
        <v>10</v>
      </c>
      <c r="I10" s="5" t="s">
        <v>9</v>
      </c>
      <c r="J10" s="5" t="s">
        <v>10</v>
      </c>
      <c r="K10" s="5" t="s">
        <v>9</v>
      </c>
      <c r="L10" s="5" t="s">
        <v>10</v>
      </c>
      <c r="M10" s="5" t="s">
        <v>9</v>
      </c>
      <c r="N10" s="5" t="s">
        <v>10</v>
      </c>
      <c r="O10" s="5" t="s">
        <v>9</v>
      </c>
      <c r="P10" s="5" t="s">
        <v>10</v>
      </c>
      <c r="Q10" s="5" t="s">
        <v>9</v>
      </c>
      <c r="R10" s="5" t="s">
        <v>10</v>
      </c>
      <c r="S10" s="5" t="s">
        <v>9</v>
      </c>
      <c r="T10" s="5" t="s">
        <v>10</v>
      </c>
      <c r="U10" s="5">
        <v>4</v>
      </c>
      <c r="V10" s="5">
        <v>5</v>
      </c>
      <c r="W10" s="5" t="s">
        <v>9</v>
      </c>
      <c r="X10" s="5" t="s">
        <v>10</v>
      </c>
      <c r="Y10" s="5">
        <v>4</v>
      </c>
      <c r="Z10" s="5">
        <v>5</v>
      </c>
      <c r="AA10" s="5">
        <v>4</v>
      </c>
      <c r="AB10" s="5">
        <v>5</v>
      </c>
    </row>
    <row r="11" spans="1:28">
      <c r="A11" s="9" t="s">
        <v>11</v>
      </c>
      <c r="B11" s="7" t="s">
        <v>11</v>
      </c>
      <c r="C11" s="7" t="s">
        <v>12</v>
      </c>
      <c r="D11" s="7" t="s">
        <v>13</v>
      </c>
      <c r="E11" s="8" t="s">
        <v>14</v>
      </c>
      <c r="F11" s="8" t="s">
        <v>14</v>
      </c>
      <c r="G11" s="8" t="s">
        <v>14</v>
      </c>
      <c r="H11" s="8" t="s">
        <v>14</v>
      </c>
      <c r="I11" s="8" t="s">
        <v>14</v>
      </c>
      <c r="J11" s="8" t="s">
        <v>14</v>
      </c>
      <c r="K11" s="8" t="s">
        <v>14</v>
      </c>
      <c r="L11" s="8" t="s">
        <v>14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B11" s="9"/>
    </row>
    <row r="12" spans="1:28" ht="38.25">
      <c r="A12" s="9" t="s">
        <v>15</v>
      </c>
      <c r="B12" s="7" t="s">
        <v>15</v>
      </c>
      <c r="C12" s="7" t="s">
        <v>16</v>
      </c>
      <c r="D12" s="7" t="s">
        <v>17</v>
      </c>
      <c r="E12" s="10">
        <v>5.85</v>
      </c>
      <c r="F12" s="10">
        <v>7.02</v>
      </c>
      <c r="G12" s="10">
        <v>5.85</v>
      </c>
      <c r="H12" s="10">
        <v>7.02</v>
      </c>
      <c r="I12" s="10">
        <f>E12*1.049</f>
        <v>6.1366499999999995</v>
      </c>
      <c r="J12" s="10">
        <f>I12*1.2</f>
        <v>7.3639799999999989</v>
      </c>
      <c r="K12" s="10">
        <f>G12*1.049</f>
        <v>6.1366499999999995</v>
      </c>
      <c r="L12" s="10">
        <f>K12*1.2</f>
        <v>7.3639799999999989</v>
      </c>
      <c r="M12" s="11">
        <f>ROUND(I12*1.06,2)</f>
        <v>6.5</v>
      </c>
      <c r="N12" s="11">
        <f>M12*1.2</f>
        <v>7.8</v>
      </c>
      <c r="O12" s="11">
        <f>ROUND(K12*1.06,2)</f>
        <v>6.5</v>
      </c>
      <c r="P12" s="11">
        <f>O12*1.2</f>
        <v>7.8</v>
      </c>
      <c r="Q12" s="11">
        <f>ROUND(M12*1.1,2)</f>
        <v>7.15</v>
      </c>
      <c r="R12" s="12">
        <f>N12*1.1</f>
        <v>8.58</v>
      </c>
      <c r="S12" s="12">
        <f>O12*1.1</f>
        <v>7.15</v>
      </c>
      <c r="T12" s="12">
        <f>P12*1.1</f>
        <v>8.58</v>
      </c>
      <c r="U12" s="10">
        <f>Q12*1.07</f>
        <v>7.650500000000001</v>
      </c>
      <c r="V12" s="12">
        <f>U12*1.2</f>
        <v>9.1806000000000001</v>
      </c>
      <c r="W12" s="12">
        <f>S12*1.07</f>
        <v>7.650500000000001</v>
      </c>
      <c r="X12" s="12">
        <f>W12*1.2</f>
        <v>9.1806000000000001</v>
      </c>
      <c r="Y12" s="10">
        <f>U12*1.06</f>
        <v>8.1095300000000012</v>
      </c>
      <c r="Z12" s="12">
        <f>Y12*1.2</f>
        <v>9.7314360000000004</v>
      </c>
      <c r="AA12" s="10">
        <f>Y12*1.05</f>
        <v>8.5150065000000019</v>
      </c>
      <c r="AB12" s="12">
        <f>AA12*1.2</f>
        <v>10.218007800000002</v>
      </c>
    </row>
    <row r="13" spans="1:28" ht="25.5">
      <c r="A13" s="9" t="s">
        <v>18</v>
      </c>
      <c r="B13" s="7" t="s">
        <v>18</v>
      </c>
      <c r="C13" s="7" t="s">
        <v>19</v>
      </c>
      <c r="D13" s="7" t="s">
        <v>20</v>
      </c>
      <c r="E13" s="10">
        <v>11.69</v>
      </c>
      <c r="F13" s="10">
        <v>14.03</v>
      </c>
      <c r="G13" s="10">
        <v>1.17</v>
      </c>
      <c r="H13" s="10">
        <v>1.4</v>
      </c>
      <c r="I13" s="10">
        <f t="shared" ref="I13:I76" si="0">E13*1.049</f>
        <v>12.262809999999998</v>
      </c>
      <c r="J13" s="10">
        <f t="shared" ref="J13:J76" si="1">I13*1.2</f>
        <v>14.715371999999997</v>
      </c>
      <c r="K13" s="10">
        <f t="shared" ref="K13:K76" si="2">G13*1.049</f>
        <v>1.2273299999999998</v>
      </c>
      <c r="L13" s="10">
        <f t="shared" ref="L13:L76" si="3">K13*1.2</f>
        <v>1.4727959999999998</v>
      </c>
      <c r="M13" s="11">
        <f t="shared" ref="M13:M76" si="4">I13*1.06</f>
        <v>12.998578599999998</v>
      </c>
      <c r="N13" s="11">
        <f t="shared" ref="N13:N76" si="5">M13*1.2</f>
        <v>15.598294319999997</v>
      </c>
      <c r="O13" s="11">
        <f t="shared" ref="O13:O76" si="6">K13*1.06</f>
        <v>1.3009697999999998</v>
      </c>
      <c r="P13" s="11">
        <f t="shared" ref="P13:P76" si="7">O13*1.2</f>
        <v>1.5611637599999997</v>
      </c>
      <c r="Q13" s="11">
        <f>M13*1.1</f>
        <v>14.29843646</v>
      </c>
      <c r="R13" s="12">
        <f t="shared" ref="Q13:T28" si="8">N13*1.1</f>
        <v>17.158123751999998</v>
      </c>
      <c r="S13" s="12">
        <f t="shared" si="8"/>
        <v>1.4310667799999999</v>
      </c>
      <c r="T13" s="12">
        <f t="shared" si="8"/>
        <v>1.7172801359999998</v>
      </c>
      <c r="U13" s="10">
        <f t="shared" ref="U13:U76" si="9">Q13*1.07</f>
        <v>15.299327012200001</v>
      </c>
      <c r="V13" s="12">
        <f t="shared" ref="V13:V76" si="10">U13*1.2</f>
        <v>18.359192414639999</v>
      </c>
      <c r="W13" s="12">
        <f t="shared" ref="W13:W76" si="11">S13*1.07</f>
        <v>1.5312414545999999</v>
      </c>
      <c r="X13" s="12">
        <f t="shared" ref="X13:X76" si="12">W13*1.2</f>
        <v>1.8374897455199999</v>
      </c>
      <c r="Y13" s="10">
        <f t="shared" ref="Y13:Y76" si="13">U13*1.06</f>
        <v>16.217286632932002</v>
      </c>
      <c r="Z13" s="12">
        <f t="shared" ref="Z13:Z76" si="14">Y13*1.2</f>
        <v>19.4607439595184</v>
      </c>
      <c r="AA13" s="10">
        <f t="shared" ref="AA13:AA76" si="15">Y13*1.05</f>
        <v>17.028150964578604</v>
      </c>
      <c r="AB13" s="12">
        <f t="shared" ref="AB13:AB76" si="16">AA13*1.2</f>
        <v>20.433781157494323</v>
      </c>
    </row>
    <row r="14" spans="1:28" ht="25.5">
      <c r="A14" s="9" t="s">
        <v>21</v>
      </c>
      <c r="B14" s="7" t="s">
        <v>21</v>
      </c>
      <c r="C14" s="7" t="s">
        <v>22</v>
      </c>
      <c r="D14" s="7" t="s">
        <v>23</v>
      </c>
      <c r="E14" s="10">
        <v>19.72</v>
      </c>
      <c r="F14" s="10">
        <v>23.66</v>
      </c>
      <c r="G14" s="10">
        <v>1.97</v>
      </c>
      <c r="H14" s="10">
        <v>2.36</v>
      </c>
      <c r="I14" s="10">
        <f t="shared" si="0"/>
        <v>20.686279999999996</v>
      </c>
      <c r="J14" s="10">
        <f t="shared" si="1"/>
        <v>24.823535999999994</v>
      </c>
      <c r="K14" s="10">
        <f t="shared" si="2"/>
        <v>2.0665299999999998</v>
      </c>
      <c r="L14" s="10">
        <f t="shared" si="3"/>
        <v>2.4798359999999997</v>
      </c>
      <c r="M14" s="11">
        <f t="shared" si="4"/>
        <v>21.927456799999998</v>
      </c>
      <c r="N14" s="11">
        <f t="shared" si="5"/>
        <v>26.312948159999998</v>
      </c>
      <c r="O14" s="11">
        <f t="shared" si="6"/>
        <v>2.1905218</v>
      </c>
      <c r="P14" s="11">
        <f t="shared" si="7"/>
        <v>2.62862616</v>
      </c>
      <c r="Q14" s="11">
        <f t="shared" si="8"/>
        <v>24.12020248</v>
      </c>
      <c r="R14" s="12">
        <f t="shared" si="8"/>
        <v>28.944242975999998</v>
      </c>
      <c r="S14" s="12">
        <f t="shared" si="8"/>
        <v>2.4095739800000002</v>
      </c>
      <c r="T14" s="12">
        <f t="shared" si="8"/>
        <v>2.8914887760000001</v>
      </c>
      <c r="U14" s="10">
        <f t="shared" si="9"/>
        <v>25.808616653600001</v>
      </c>
      <c r="V14" s="12">
        <f t="shared" si="10"/>
        <v>30.970339984319999</v>
      </c>
      <c r="W14" s="12">
        <f t="shared" si="11"/>
        <v>2.5782441586000004</v>
      </c>
      <c r="X14" s="12">
        <f t="shared" si="12"/>
        <v>3.0938929903200005</v>
      </c>
      <c r="Y14" s="10">
        <f t="shared" si="13"/>
        <v>27.357133652816003</v>
      </c>
      <c r="Z14" s="12">
        <f t="shared" si="14"/>
        <v>32.828560383379205</v>
      </c>
      <c r="AA14" s="10">
        <f t="shared" si="15"/>
        <v>28.724990335456805</v>
      </c>
      <c r="AB14" s="12">
        <f t="shared" si="16"/>
        <v>34.469988402548168</v>
      </c>
    </row>
    <row r="15" spans="1:28" ht="38.25" hidden="1">
      <c r="A15" s="9" t="s">
        <v>18</v>
      </c>
      <c r="B15" s="7" t="s">
        <v>24</v>
      </c>
      <c r="C15" s="7" t="s">
        <v>25</v>
      </c>
      <c r="D15" s="7" t="s">
        <v>26</v>
      </c>
      <c r="E15" s="10">
        <v>12.05</v>
      </c>
      <c r="F15" s="10">
        <v>14.46</v>
      </c>
      <c r="G15" s="10">
        <v>1.2</v>
      </c>
      <c r="H15" s="10">
        <v>1.44</v>
      </c>
      <c r="I15" s="10">
        <f t="shared" si="0"/>
        <v>12.64045</v>
      </c>
      <c r="J15" s="10">
        <f t="shared" si="1"/>
        <v>15.168539999999998</v>
      </c>
      <c r="K15" s="10">
        <f t="shared" si="2"/>
        <v>1.2587999999999999</v>
      </c>
      <c r="L15" s="10">
        <f t="shared" si="3"/>
        <v>1.5105599999999999</v>
      </c>
      <c r="M15" s="11">
        <f t="shared" si="4"/>
        <v>13.398877000000001</v>
      </c>
      <c r="N15" s="11">
        <f t="shared" si="5"/>
        <v>16.078652399999999</v>
      </c>
      <c r="O15" s="11">
        <f t="shared" si="6"/>
        <v>1.334328</v>
      </c>
      <c r="P15" s="11">
        <f t="shared" si="7"/>
        <v>1.6011936</v>
      </c>
      <c r="Q15" s="11">
        <f t="shared" si="8"/>
        <v>14.738764700000003</v>
      </c>
      <c r="R15" s="12">
        <f t="shared" si="8"/>
        <v>17.686517640000002</v>
      </c>
      <c r="S15" s="12">
        <f t="shared" si="8"/>
        <v>1.4677608</v>
      </c>
      <c r="T15" s="12">
        <f t="shared" si="8"/>
        <v>1.7613129600000001</v>
      </c>
      <c r="U15" s="10">
        <f t="shared" si="9"/>
        <v>15.770478229000004</v>
      </c>
      <c r="V15" s="12">
        <f t="shared" si="10"/>
        <v>18.924573874800004</v>
      </c>
      <c r="W15" s="12">
        <f t="shared" si="11"/>
        <v>1.5705040560000001</v>
      </c>
      <c r="X15" s="12">
        <f t="shared" si="12"/>
        <v>1.8846048672</v>
      </c>
      <c r="Y15" s="10">
        <f t="shared" si="13"/>
        <v>16.716706922740006</v>
      </c>
      <c r="Z15" s="12">
        <f t="shared" si="14"/>
        <v>20.060048307288007</v>
      </c>
      <c r="AA15" s="10">
        <f t="shared" si="15"/>
        <v>17.552542268877005</v>
      </c>
      <c r="AB15" s="12">
        <f t="shared" si="16"/>
        <v>21.063050722652406</v>
      </c>
    </row>
    <row r="16" spans="1:28" ht="25.5" hidden="1">
      <c r="A16" s="9" t="s">
        <v>15</v>
      </c>
      <c r="B16" s="7" t="s">
        <v>27</v>
      </c>
      <c r="C16" s="7" t="s">
        <v>28</v>
      </c>
      <c r="D16" s="7" t="s">
        <v>29</v>
      </c>
      <c r="E16" s="10">
        <v>10.96</v>
      </c>
      <c r="F16" s="10">
        <v>13.15</v>
      </c>
      <c r="G16" s="10">
        <v>1.1000000000000001</v>
      </c>
      <c r="H16" s="10">
        <v>1.32</v>
      </c>
      <c r="I16" s="10">
        <f t="shared" si="0"/>
        <v>11.49704</v>
      </c>
      <c r="J16" s="10">
        <f t="shared" si="1"/>
        <v>13.796448</v>
      </c>
      <c r="K16" s="10">
        <f t="shared" si="2"/>
        <v>1.1538999999999999</v>
      </c>
      <c r="L16" s="10">
        <f t="shared" si="3"/>
        <v>1.3846799999999999</v>
      </c>
      <c r="M16" s="11">
        <f t="shared" si="4"/>
        <v>12.186862400000001</v>
      </c>
      <c r="N16" s="11">
        <f t="shared" si="5"/>
        <v>14.624234879999999</v>
      </c>
      <c r="O16" s="11">
        <f t="shared" si="6"/>
        <v>1.2231339999999999</v>
      </c>
      <c r="P16" s="11">
        <f t="shared" si="7"/>
        <v>1.4677608</v>
      </c>
      <c r="Q16" s="11">
        <f t="shared" si="8"/>
        <v>13.405548640000003</v>
      </c>
      <c r="R16" s="12">
        <f t="shared" si="8"/>
        <v>16.086658368000002</v>
      </c>
      <c r="S16" s="12">
        <f t="shared" si="8"/>
        <v>1.3454474000000001</v>
      </c>
      <c r="T16" s="12">
        <f t="shared" si="8"/>
        <v>1.6145368800000002</v>
      </c>
      <c r="U16" s="10">
        <f t="shared" si="9"/>
        <v>14.343937044800004</v>
      </c>
      <c r="V16" s="12">
        <f t="shared" si="10"/>
        <v>17.212724453760003</v>
      </c>
      <c r="W16" s="12">
        <f t="shared" si="11"/>
        <v>1.4396287180000003</v>
      </c>
      <c r="X16" s="12">
        <f t="shared" si="12"/>
        <v>1.7275544616000003</v>
      </c>
      <c r="Y16" s="10">
        <f t="shared" si="13"/>
        <v>15.204573267488005</v>
      </c>
      <c r="Z16" s="12">
        <f t="shared" si="14"/>
        <v>18.245487920985607</v>
      </c>
      <c r="AA16" s="10">
        <f t="shared" si="15"/>
        <v>15.964801930862405</v>
      </c>
      <c r="AB16" s="12">
        <f t="shared" si="16"/>
        <v>19.157762317034887</v>
      </c>
    </row>
    <row r="17" spans="1:28" hidden="1">
      <c r="A17" s="9" t="s">
        <v>18</v>
      </c>
      <c r="B17" s="7" t="s">
        <v>30</v>
      </c>
      <c r="C17" s="7" t="s">
        <v>31</v>
      </c>
      <c r="D17" s="7" t="s">
        <v>32</v>
      </c>
      <c r="E17" s="10">
        <v>15.33</v>
      </c>
      <c r="F17" s="10">
        <v>18.399999999999999</v>
      </c>
      <c r="G17" s="10">
        <v>1.54</v>
      </c>
      <c r="H17" s="10">
        <v>1.85</v>
      </c>
      <c r="I17" s="10">
        <f t="shared" si="0"/>
        <v>16.08117</v>
      </c>
      <c r="J17" s="10">
        <f t="shared" si="1"/>
        <v>19.297404</v>
      </c>
      <c r="K17" s="10">
        <f t="shared" si="2"/>
        <v>1.6154599999999999</v>
      </c>
      <c r="L17" s="10">
        <f t="shared" si="3"/>
        <v>1.9385519999999998</v>
      </c>
      <c r="M17" s="11">
        <f t="shared" si="4"/>
        <v>17.0460402</v>
      </c>
      <c r="N17" s="11">
        <f t="shared" si="5"/>
        <v>20.45524824</v>
      </c>
      <c r="O17" s="11">
        <f t="shared" si="6"/>
        <v>1.7123876</v>
      </c>
      <c r="P17" s="11">
        <f t="shared" si="7"/>
        <v>2.0548651200000001</v>
      </c>
      <c r="Q17" s="11">
        <f t="shared" si="8"/>
        <v>18.750644220000002</v>
      </c>
      <c r="R17" s="12">
        <f t="shared" si="8"/>
        <v>22.500773064000001</v>
      </c>
      <c r="S17" s="12">
        <f t="shared" si="8"/>
        <v>1.8836263600000001</v>
      </c>
      <c r="T17" s="12">
        <f t="shared" si="8"/>
        <v>2.2603516320000003</v>
      </c>
      <c r="U17" s="10">
        <f t="shared" si="9"/>
        <v>20.063189315400002</v>
      </c>
      <c r="V17" s="12">
        <f t="shared" si="10"/>
        <v>24.075827178480001</v>
      </c>
      <c r="W17" s="12">
        <f t="shared" si="11"/>
        <v>2.0154802052000003</v>
      </c>
      <c r="X17" s="12">
        <f t="shared" si="12"/>
        <v>2.4185762462400002</v>
      </c>
      <c r="Y17" s="10">
        <f t="shared" si="13"/>
        <v>21.266980674324003</v>
      </c>
      <c r="Z17" s="12">
        <f t="shared" si="14"/>
        <v>25.520376809188804</v>
      </c>
      <c r="AA17" s="10">
        <f t="shared" si="15"/>
        <v>22.330329708040203</v>
      </c>
      <c r="AB17" s="12">
        <f t="shared" si="16"/>
        <v>26.796395649648243</v>
      </c>
    </row>
    <row r="18" spans="1:28" ht="102" hidden="1">
      <c r="A18" s="9" t="s">
        <v>15</v>
      </c>
      <c r="B18" s="7" t="s">
        <v>33</v>
      </c>
      <c r="C18" s="7" t="s">
        <v>34</v>
      </c>
      <c r="D18" s="7" t="s">
        <v>35</v>
      </c>
      <c r="E18" s="10">
        <v>2.93</v>
      </c>
      <c r="F18" s="10">
        <v>3.52</v>
      </c>
      <c r="G18" s="10">
        <v>0.28999999999999998</v>
      </c>
      <c r="H18" s="10">
        <v>0.35</v>
      </c>
      <c r="I18" s="10">
        <f t="shared" si="0"/>
        <v>3.0735700000000001</v>
      </c>
      <c r="J18" s="10">
        <f t="shared" si="1"/>
        <v>3.6882839999999999</v>
      </c>
      <c r="K18" s="10">
        <f t="shared" si="2"/>
        <v>0.30420999999999998</v>
      </c>
      <c r="L18" s="10">
        <f t="shared" si="3"/>
        <v>0.36505199999999999</v>
      </c>
      <c r="M18" s="11">
        <f t="shared" si="4"/>
        <v>3.2579842000000001</v>
      </c>
      <c r="N18" s="11">
        <f t="shared" si="5"/>
        <v>3.90958104</v>
      </c>
      <c r="O18" s="11">
        <f t="shared" si="6"/>
        <v>0.32246259999999999</v>
      </c>
      <c r="P18" s="11">
        <f t="shared" si="7"/>
        <v>0.38695511999999999</v>
      </c>
      <c r="Q18" s="11">
        <f t="shared" si="8"/>
        <v>3.5837826200000005</v>
      </c>
      <c r="R18" s="12">
        <f t="shared" si="8"/>
        <v>4.300539144</v>
      </c>
      <c r="S18" s="12">
        <f t="shared" si="8"/>
        <v>0.35470886000000001</v>
      </c>
      <c r="T18" s="12">
        <f t="shared" si="8"/>
        <v>0.42565063200000003</v>
      </c>
      <c r="U18" s="10">
        <f t="shared" si="9"/>
        <v>3.8346474034000009</v>
      </c>
      <c r="V18" s="12">
        <f t="shared" si="10"/>
        <v>4.6015768840800009</v>
      </c>
      <c r="W18" s="12">
        <f t="shared" si="11"/>
        <v>0.37953848020000003</v>
      </c>
      <c r="X18" s="12">
        <f t="shared" si="12"/>
        <v>0.45544617624</v>
      </c>
      <c r="Y18" s="10">
        <f t="shared" si="13"/>
        <v>4.0647262476040007</v>
      </c>
      <c r="Z18" s="12">
        <f t="shared" si="14"/>
        <v>4.8776714971248003</v>
      </c>
      <c r="AA18" s="10">
        <f t="shared" si="15"/>
        <v>4.267962559984201</v>
      </c>
      <c r="AB18" s="12">
        <f t="shared" si="16"/>
        <v>5.1215550719810414</v>
      </c>
    </row>
    <row r="19" spans="1:28" ht="25.5" hidden="1">
      <c r="A19" s="9" t="s">
        <v>18</v>
      </c>
      <c r="B19" s="7" t="s">
        <v>36</v>
      </c>
      <c r="C19" s="7" t="s">
        <v>37</v>
      </c>
      <c r="D19" s="7" t="s">
        <v>38</v>
      </c>
      <c r="E19" s="10">
        <v>6.57</v>
      </c>
      <c r="F19" s="10">
        <v>7.88</v>
      </c>
      <c r="G19" s="10">
        <v>4.38</v>
      </c>
      <c r="H19" s="10">
        <v>5.26</v>
      </c>
      <c r="I19" s="10">
        <f t="shared" si="0"/>
        <v>6.8919299999999994</v>
      </c>
      <c r="J19" s="10">
        <f t="shared" si="1"/>
        <v>8.2703159999999993</v>
      </c>
      <c r="K19" s="10">
        <f t="shared" si="2"/>
        <v>4.5946199999999999</v>
      </c>
      <c r="L19" s="10">
        <f t="shared" si="3"/>
        <v>5.5135439999999996</v>
      </c>
      <c r="M19" s="11">
        <f t="shared" si="4"/>
        <v>7.3054458000000002</v>
      </c>
      <c r="N19" s="11">
        <f t="shared" si="5"/>
        <v>8.7665349599999995</v>
      </c>
      <c r="O19" s="11">
        <f t="shared" si="6"/>
        <v>4.8702972000000004</v>
      </c>
      <c r="P19" s="11">
        <f t="shared" si="7"/>
        <v>5.84435664</v>
      </c>
      <c r="Q19" s="11">
        <f t="shared" si="8"/>
        <v>8.0359903800000012</v>
      </c>
      <c r="R19" s="12">
        <f t="shared" si="8"/>
        <v>9.6431884560000007</v>
      </c>
      <c r="S19" s="12">
        <f t="shared" si="8"/>
        <v>5.3573269200000011</v>
      </c>
      <c r="T19" s="12">
        <f t="shared" si="8"/>
        <v>6.4287923040000008</v>
      </c>
      <c r="U19" s="10">
        <f t="shared" si="9"/>
        <v>8.5985097066000016</v>
      </c>
      <c r="V19" s="12">
        <f t="shared" si="10"/>
        <v>10.318211647920002</v>
      </c>
      <c r="W19" s="12">
        <f t="shared" si="11"/>
        <v>5.7323398044000013</v>
      </c>
      <c r="X19" s="12">
        <f t="shared" si="12"/>
        <v>6.8788077652800013</v>
      </c>
      <c r="Y19" s="10">
        <f t="shared" si="13"/>
        <v>9.1144202889960013</v>
      </c>
      <c r="Z19" s="12">
        <f t="shared" si="14"/>
        <v>10.937304346795202</v>
      </c>
      <c r="AA19" s="10">
        <f t="shared" si="15"/>
        <v>9.5701413034458014</v>
      </c>
      <c r="AB19" s="12">
        <f t="shared" si="16"/>
        <v>11.484169564134961</v>
      </c>
    </row>
    <row r="20" spans="1:28" ht="38.25">
      <c r="A20" s="9" t="s">
        <v>24</v>
      </c>
      <c r="B20" s="7" t="s">
        <v>39</v>
      </c>
      <c r="C20" s="7" t="s">
        <v>40</v>
      </c>
      <c r="D20" s="7" t="s">
        <v>41</v>
      </c>
      <c r="E20" s="10">
        <v>4.01</v>
      </c>
      <c r="F20" s="10">
        <v>4.8099999999999996</v>
      </c>
      <c r="G20" s="10">
        <v>4.01</v>
      </c>
      <c r="H20" s="10">
        <v>4.8099999999999996</v>
      </c>
      <c r="I20" s="10">
        <f t="shared" si="0"/>
        <v>4.2064899999999996</v>
      </c>
      <c r="J20" s="10">
        <f t="shared" si="1"/>
        <v>5.0477879999999997</v>
      </c>
      <c r="K20" s="10">
        <f t="shared" si="2"/>
        <v>4.2064899999999996</v>
      </c>
      <c r="L20" s="10">
        <f t="shared" si="3"/>
        <v>5.0477879999999997</v>
      </c>
      <c r="M20" s="11">
        <f t="shared" si="4"/>
        <v>4.4588793999999998</v>
      </c>
      <c r="N20" s="11">
        <f t="shared" si="5"/>
        <v>5.3506552799999998</v>
      </c>
      <c r="O20" s="11">
        <f t="shared" si="6"/>
        <v>4.4588793999999998</v>
      </c>
      <c r="P20" s="11">
        <f t="shared" si="7"/>
        <v>5.3506552799999998</v>
      </c>
      <c r="Q20" s="11">
        <f t="shared" si="8"/>
        <v>4.9047673400000003</v>
      </c>
      <c r="R20" s="12">
        <f t="shared" si="8"/>
        <v>5.8857208080000003</v>
      </c>
      <c r="S20" s="12">
        <f t="shared" si="8"/>
        <v>4.9047673400000003</v>
      </c>
      <c r="T20" s="12">
        <f t="shared" si="8"/>
        <v>5.8857208080000003</v>
      </c>
      <c r="U20" s="10">
        <f t="shared" si="9"/>
        <v>5.2481010538000001</v>
      </c>
      <c r="V20" s="12">
        <f t="shared" si="10"/>
        <v>6.2977212645599998</v>
      </c>
      <c r="W20" s="12">
        <f t="shared" si="11"/>
        <v>5.2481010538000001</v>
      </c>
      <c r="X20" s="12">
        <f t="shared" si="12"/>
        <v>6.2977212645599998</v>
      </c>
      <c r="Y20" s="10">
        <f t="shared" si="13"/>
        <v>5.5629871170280003</v>
      </c>
      <c r="Z20" s="12">
        <f t="shared" si="14"/>
        <v>6.6755845404335998</v>
      </c>
      <c r="AA20" s="10">
        <f t="shared" si="15"/>
        <v>5.8411364728794002</v>
      </c>
      <c r="AB20" s="12">
        <f t="shared" si="16"/>
        <v>7.0093637674552802</v>
      </c>
    </row>
    <row r="21" spans="1:28" ht="76.5" hidden="1">
      <c r="A21" s="9" t="s">
        <v>18</v>
      </c>
      <c r="B21" s="7" t="s">
        <v>42</v>
      </c>
      <c r="C21" s="7" t="s">
        <v>43</v>
      </c>
      <c r="D21" s="7" t="s">
        <v>44</v>
      </c>
      <c r="E21" s="10">
        <v>13.15</v>
      </c>
      <c r="F21" s="10">
        <v>15.78</v>
      </c>
      <c r="G21" s="10">
        <v>13.15</v>
      </c>
      <c r="H21" s="10">
        <v>15.78</v>
      </c>
      <c r="I21" s="10">
        <f t="shared" si="0"/>
        <v>13.79435</v>
      </c>
      <c r="J21" s="10">
        <f t="shared" si="1"/>
        <v>16.55322</v>
      </c>
      <c r="K21" s="10">
        <f t="shared" si="2"/>
        <v>13.79435</v>
      </c>
      <c r="L21" s="10">
        <f t="shared" si="3"/>
        <v>16.55322</v>
      </c>
      <c r="M21" s="11">
        <f t="shared" si="4"/>
        <v>14.622011000000001</v>
      </c>
      <c r="N21" s="11">
        <f t="shared" si="5"/>
        <v>17.5464132</v>
      </c>
      <c r="O21" s="11">
        <f t="shared" si="6"/>
        <v>14.622011000000001</v>
      </c>
      <c r="P21" s="11">
        <f t="shared" si="7"/>
        <v>17.5464132</v>
      </c>
      <c r="Q21" s="11">
        <f t="shared" si="8"/>
        <v>16.084212100000002</v>
      </c>
      <c r="R21" s="12">
        <f t="shared" si="8"/>
        <v>19.301054520000001</v>
      </c>
      <c r="S21" s="12">
        <f t="shared" si="8"/>
        <v>16.084212100000002</v>
      </c>
      <c r="T21" s="12">
        <f t="shared" si="8"/>
        <v>19.301054520000001</v>
      </c>
      <c r="U21" s="10">
        <f t="shared" si="9"/>
        <v>17.210106947000003</v>
      </c>
      <c r="V21" s="12">
        <f t="shared" si="10"/>
        <v>20.652128336400004</v>
      </c>
      <c r="W21" s="12">
        <f t="shared" si="11"/>
        <v>17.210106947000003</v>
      </c>
      <c r="X21" s="12">
        <f t="shared" si="12"/>
        <v>20.652128336400004</v>
      </c>
      <c r="Y21" s="10">
        <f t="shared" si="13"/>
        <v>18.242713363820005</v>
      </c>
      <c r="Z21" s="12">
        <f t="shared" si="14"/>
        <v>21.891256036584007</v>
      </c>
      <c r="AA21" s="10">
        <f t="shared" si="15"/>
        <v>19.154849032011008</v>
      </c>
      <c r="AB21" s="12">
        <f t="shared" si="16"/>
        <v>22.985818838413209</v>
      </c>
    </row>
    <row r="22" spans="1:28" ht="51" hidden="1">
      <c r="A22" s="9" t="s">
        <v>15</v>
      </c>
      <c r="B22" s="7" t="s">
        <v>45</v>
      </c>
      <c r="C22" s="7" t="s">
        <v>46</v>
      </c>
      <c r="D22" s="7" t="s">
        <v>44</v>
      </c>
      <c r="E22" s="10">
        <v>13.15</v>
      </c>
      <c r="F22" s="10">
        <v>15.78</v>
      </c>
      <c r="G22" s="10">
        <v>13.15</v>
      </c>
      <c r="H22" s="10">
        <v>15.78</v>
      </c>
      <c r="I22" s="10">
        <f t="shared" si="0"/>
        <v>13.79435</v>
      </c>
      <c r="J22" s="10">
        <f t="shared" si="1"/>
        <v>16.55322</v>
      </c>
      <c r="K22" s="10">
        <f t="shared" si="2"/>
        <v>13.79435</v>
      </c>
      <c r="L22" s="10">
        <f t="shared" si="3"/>
        <v>16.55322</v>
      </c>
      <c r="M22" s="11">
        <f t="shared" si="4"/>
        <v>14.622011000000001</v>
      </c>
      <c r="N22" s="11">
        <f t="shared" si="5"/>
        <v>17.5464132</v>
      </c>
      <c r="O22" s="11">
        <f t="shared" si="6"/>
        <v>14.622011000000001</v>
      </c>
      <c r="P22" s="11">
        <f t="shared" si="7"/>
        <v>17.5464132</v>
      </c>
      <c r="Q22" s="11">
        <f t="shared" si="8"/>
        <v>16.084212100000002</v>
      </c>
      <c r="R22" s="12">
        <f t="shared" si="8"/>
        <v>19.301054520000001</v>
      </c>
      <c r="S22" s="12">
        <f t="shared" si="8"/>
        <v>16.084212100000002</v>
      </c>
      <c r="T22" s="12">
        <f t="shared" si="8"/>
        <v>19.301054520000001</v>
      </c>
      <c r="U22" s="10">
        <f t="shared" si="9"/>
        <v>17.210106947000003</v>
      </c>
      <c r="V22" s="12">
        <f t="shared" si="10"/>
        <v>20.652128336400004</v>
      </c>
      <c r="W22" s="12">
        <f t="shared" si="11"/>
        <v>17.210106947000003</v>
      </c>
      <c r="X22" s="12">
        <f t="shared" si="12"/>
        <v>20.652128336400004</v>
      </c>
      <c r="Y22" s="10">
        <f t="shared" si="13"/>
        <v>18.242713363820005</v>
      </c>
      <c r="Z22" s="12">
        <f t="shared" si="14"/>
        <v>21.891256036584007</v>
      </c>
      <c r="AA22" s="10">
        <f t="shared" si="15"/>
        <v>19.154849032011008</v>
      </c>
      <c r="AB22" s="12">
        <f t="shared" si="16"/>
        <v>22.985818838413209</v>
      </c>
    </row>
    <row r="23" spans="1:28" ht="25.5" hidden="1">
      <c r="A23" s="9" t="s">
        <v>18</v>
      </c>
      <c r="B23" s="7" t="s">
        <v>47</v>
      </c>
      <c r="C23" s="7" t="s">
        <v>48</v>
      </c>
      <c r="D23" s="7" t="s">
        <v>44</v>
      </c>
      <c r="E23" s="8" t="s">
        <v>14</v>
      </c>
      <c r="F23" s="8" t="s">
        <v>14</v>
      </c>
      <c r="G23" s="8" t="s">
        <v>14</v>
      </c>
      <c r="H23" s="8" t="s">
        <v>14</v>
      </c>
      <c r="I23" s="10"/>
      <c r="J23" s="10"/>
      <c r="K23" s="10"/>
      <c r="L23" s="10"/>
      <c r="M23" s="11"/>
      <c r="N23" s="11"/>
      <c r="O23" s="11"/>
      <c r="P23" s="11"/>
      <c r="Q23" s="11"/>
      <c r="R23" s="12"/>
      <c r="S23" s="12"/>
      <c r="T23" s="12"/>
      <c r="U23" s="10">
        <f t="shared" si="9"/>
        <v>0</v>
      </c>
      <c r="V23" s="12">
        <f t="shared" si="10"/>
        <v>0</v>
      </c>
      <c r="W23" s="12">
        <f t="shared" si="11"/>
        <v>0</v>
      </c>
      <c r="X23" s="12">
        <f t="shared" si="12"/>
        <v>0</v>
      </c>
      <c r="Y23" s="10">
        <f t="shared" si="13"/>
        <v>0</v>
      </c>
      <c r="Z23" s="12">
        <f t="shared" si="14"/>
        <v>0</v>
      </c>
      <c r="AA23" s="10">
        <f t="shared" si="15"/>
        <v>0</v>
      </c>
      <c r="AB23" s="12">
        <f t="shared" si="16"/>
        <v>0</v>
      </c>
    </row>
    <row r="24" spans="1:28" ht="63.75" hidden="1">
      <c r="A24" s="9" t="s">
        <v>15</v>
      </c>
      <c r="B24" s="7" t="s">
        <v>49</v>
      </c>
      <c r="C24" s="7" t="s">
        <v>50</v>
      </c>
      <c r="D24" s="7" t="s">
        <v>44</v>
      </c>
      <c r="E24" s="10">
        <v>26.31</v>
      </c>
      <c r="F24" s="10">
        <v>31.57</v>
      </c>
      <c r="G24" s="10">
        <v>26.31</v>
      </c>
      <c r="H24" s="10">
        <v>31.57</v>
      </c>
      <c r="I24" s="10">
        <f t="shared" si="0"/>
        <v>27.599189999999997</v>
      </c>
      <c r="J24" s="10">
        <f t="shared" si="1"/>
        <v>33.119027999999993</v>
      </c>
      <c r="K24" s="10">
        <f t="shared" si="2"/>
        <v>27.599189999999997</v>
      </c>
      <c r="L24" s="10">
        <f t="shared" si="3"/>
        <v>33.119027999999993</v>
      </c>
      <c r="M24" s="11">
        <f t="shared" si="4"/>
        <v>29.255141399999999</v>
      </c>
      <c r="N24" s="11">
        <f t="shared" si="5"/>
        <v>35.106169680000001</v>
      </c>
      <c r="O24" s="11">
        <f t="shared" si="6"/>
        <v>29.255141399999999</v>
      </c>
      <c r="P24" s="11">
        <f t="shared" si="7"/>
        <v>35.106169680000001</v>
      </c>
      <c r="Q24" s="11">
        <f t="shared" si="8"/>
        <v>32.180655540000004</v>
      </c>
      <c r="R24" s="12">
        <f t="shared" si="8"/>
        <v>38.616786648000001</v>
      </c>
      <c r="S24" s="12">
        <f t="shared" si="8"/>
        <v>32.180655540000004</v>
      </c>
      <c r="T24" s="12">
        <f t="shared" si="8"/>
        <v>38.616786648000001</v>
      </c>
      <c r="U24" s="10">
        <f t="shared" si="9"/>
        <v>34.433301427800004</v>
      </c>
      <c r="V24" s="12">
        <f t="shared" si="10"/>
        <v>41.319961713360001</v>
      </c>
      <c r="W24" s="12">
        <f t="shared" si="11"/>
        <v>34.433301427800004</v>
      </c>
      <c r="X24" s="12">
        <f t="shared" si="12"/>
        <v>41.319961713360001</v>
      </c>
      <c r="Y24" s="10">
        <f t="shared" si="13"/>
        <v>36.499299513468003</v>
      </c>
      <c r="Z24" s="12">
        <f t="shared" si="14"/>
        <v>43.799159416161601</v>
      </c>
      <c r="AA24" s="10">
        <f t="shared" si="15"/>
        <v>38.324264489141406</v>
      </c>
      <c r="AB24" s="12">
        <f t="shared" si="16"/>
        <v>45.989117386969689</v>
      </c>
    </row>
    <row r="25" spans="1:28" ht="25.5" hidden="1">
      <c r="A25" s="9" t="s">
        <v>18</v>
      </c>
      <c r="B25" s="7" t="s">
        <v>51</v>
      </c>
      <c r="C25" s="7" t="s">
        <v>52</v>
      </c>
      <c r="D25" s="7" t="s">
        <v>44</v>
      </c>
      <c r="E25" s="10">
        <v>17.53</v>
      </c>
      <c r="F25" s="10">
        <v>21.04</v>
      </c>
      <c r="G25" s="10">
        <v>17.53</v>
      </c>
      <c r="H25" s="10">
        <v>21.04</v>
      </c>
      <c r="I25" s="10">
        <f t="shared" si="0"/>
        <v>18.38897</v>
      </c>
      <c r="J25" s="10">
        <f t="shared" si="1"/>
        <v>22.066763999999999</v>
      </c>
      <c r="K25" s="10">
        <f t="shared" si="2"/>
        <v>18.38897</v>
      </c>
      <c r="L25" s="10">
        <f t="shared" si="3"/>
        <v>22.066763999999999</v>
      </c>
      <c r="M25" s="11">
        <f t="shared" si="4"/>
        <v>19.4923082</v>
      </c>
      <c r="N25" s="11">
        <f t="shared" si="5"/>
        <v>23.390769840000001</v>
      </c>
      <c r="O25" s="11">
        <f t="shared" si="6"/>
        <v>19.4923082</v>
      </c>
      <c r="P25" s="11">
        <f t="shared" si="7"/>
        <v>23.390769840000001</v>
      </c>
      <c r="Q25" s="11">
        <f t="shared" si="8"/>
        <v>21.44153902</v>
      </c>
      <c r="R25" s="12">
        <f t="shared" si="8"/>
        <v>25.729846824000003</v>
      </c>
      <c r="S25" s="12">
        <f t="shared" si="8"/>
        <v>21.44153902</v>
      </c>
      <c r="T25" s="12">
        <f t="shared" si="8"/>
        <v>25.729846824000003</v>
      </c>
      <c r="U25" s="10">
        <f t="shared" si="9"/>
        <v>22.942446751400002</v>
      </c>
      <c r="V25" s="12">
        <f t="shared" si="10"/>
        <v>27.530936101680002</v>
      </c>
      <c r="W25" s="12">
        <f t="shared" si="11"/>
        <v>22.942446751400002</v>
      </c>
      <c r="X25" s="12">
        <f t="shared" si="12"/>
        <v>27.530936101680002</v>
      </c>
      <c r="Y25" s="10">
        <f t="shared" si="13"/>
        <v>24.318993556484003</v>
      </c>
      <c r="Z25" s="12">
        <f t="shared" si="14"/>
        <v>29.182792267780801</v>
      </c>
      <c r="AA25" s="10">
        <f t="shared" si="15"/>
        <v>25.534943234308205</v>
      </c>
      <c r="AB25" s="12">
        <f t="shared" si="16"/>
        <v>30.641931881169846</v>
      </c>
    </row>
    <row r="26" spans="1:28" ht="51" hidden="1">
      <c r="A26" s="9" t="s">
        <v>15</v>
      </c>
      <c r="B26" s="7" t="s">
        <v>53</v>
      </c>
      <c r="C26" s="7" t="s">
        <v>54</v>
      </c>
      <c r="D26" s="7" t="s">
        <v>44</v>
      </c>
      <c r="E26" s="10">
        <v>8.77</v>
      </c>
      <c r="F26" s="10">
        <v>10.52</v>
      </c>
      <c r="G26" s="10">
        <v>8.77</v>
      </c>
      <c r="H26" s="10">
        <v>10.52</v>
      </c>
      <c r="I26" s="10">
        <f t="shared" si="0"/>
        <v>9.1997299999999989</v>
      </c>
      <c r="J26" s="10">
        <f t="shared" si="1"/>
        <v>11.039675999999998</v>
      </c>
      <c r="K26" s="10">
        <f t="shared" si="2"/>
        <v>9.1997299999999989</v>
      </c>
      <c r="L26" s="10">
        <f t="shared" si="3"/>
        <v>11.039675999999998</v>
      </c>
      <c r="M26" s="11">
        <f t="shared" si="4"/>
        <v>9.7517137999999992</v>
      </c>
      <c r="N26" s="11">
        <f t="shared" si="5"/>
        <v>11.702056559999999</v>
      </c>
      <c r="O26" s="11">
        <f t="shared" si="6"/>
        <v>9.7517137999999992</v>
      </c>
      <c r="P26" s="11">
        <f t="shared" si="7"/>
        <v>11.702056559999999</v>
      </c>
      <c r="Q26" s="11">
        <f t="shared" si="8"/>
        <v>10.72688518</v>
      </c>
      <c r="R26" s="12">
        <f t="shared" si="8"/>
        <v>12.872262215999999</v>
      </c>
      <c r="S26" s="12">
        <f t="shared" si="8"/>
        <v>10.72688518</v>
      </c>
      <c r="T26" s="12">
        <f t="shared" si="8"/>
        <v>12.872262215999999</v>
      </c>
      <c r="U26" s="10">
        <f t="shared" si="9"/>
        <v>11.477767142600001</v>
      </c>
      <c r="V26" s="12">
        <f t="shared" si="10"/>
        <v>13.773320571120001</v>
      </c>
      <c r="W26" s="12">
        <f t="shared" si="11"/>
        <v>11.477767142600001</v>
      </c>
      <c r="X26" s="12">
        <f t="shared" si="12"/>
        <v>13.773320571120001</v>
      </c>
      <c r="Y26" s="10">
        <f t="shared" si="13"/>
        <v>12.166433171156003</v>
      </c>
      <c r="Z26" s="12">
        <f t="shared" si="14"/>
        <v>14.599719805387203</v>
      </c>
      <c r="AA26" s="10">
        <f t="shared" si="15"/>
        <v>12.774754829713803</v>
      </c>
      <c r="AB26" s="12">
        <f t="shared" si="16"/>
        <v>15.329705795656563</v>
      </c>
    </row>
    <row r="27" spans="1:28" ht="89.25" hidden="1">
      <c r="A27" s="9" t="s">
        <v>18</v>
      </c>
      <c r="B27" s="7" t="s">
        <v>55</v>
      </c>
      <c r="C27" s="7" t="s">
        <v>56</v>
      </c>
      <c r="D27" s="7" t="s">
        <v>44</v>
      </c>
      <c r="E27" s="10">
        <v>2.93</v>
      </c>
      <c r="F27" s="10">
        <v>3.52</v>
      </c>
      <c r="G27" s="10">
        <v>2.93</v>
      </c>
      <c r="H27" s="10">
        <v>3.52</v>
      </c>
      <c r="I27" s="10">
        <f t="shared" si="0"/>
        <v>3.0735700000000001</v>
      </c>
      <c r="J27" s="10">
        <f t="shared" si="1"/>
        <v>3.6882839999999999</v>
      </c>
      <c r="K27" s="10">
        <f t="shared" si="2"/>
        <v>3.0735700000000001</v>
      </c>
      <c r="L27" s="10">
        <f t="shared" si="3"/>
        <v>3.6882839999999999</v>
      </c>
      <c r="M27" s="11">
        <f t="shared" si="4"/>
        <v>3.2579842000000001</v>
      </c>
      <c r="N27" s="11">
        <f t="shared" si="5"/>
        <v>3.90958104</v>
      </c>
      <c r="O27" s="11">
        <f t="shared" si="6"/>
        <v>3.2579842000000001</v>
      </c>
      <c r="P27" s="11">
        <f t="shared" si="7"/>
        <v>3.90958104</v>
      </c>
      <c r="Q27" s="11">
        <f t="shared" si="8"/>
        <v>3.5837826200000005</v>
      </c>
      <c r="R27" s="12">
        <f t="shared" si="8"/>
        <v>4.300539144</v>
      </c>
      <c r="S27" s="12">
        <f t="shared" si="8"/>
        <v>3.5837826200000005</v>
      </c>
      <c r="T27" s="12">
        <f t="shared" si="8"/>
        <v>4.300539144</v>
      </c>
      <c r="U27" s="10">
        <f t="shared" si="9"/>
        <v>3.8346474034000009</v>
      </c>
      <c r="V27" s="12">
        <f t="shared" si="10"/>
        <v>4.6015768840800009</v>
      </c>
      <c r="W27" s="12">
        <f t="shared" si="11"/>
        <v>3.8346474034000009</v>
      </c>
      <c r="X27" s="12">
        <f t="shared" si="12"/>
        <v>4.6015768840800009</v>
      </c>
      <c r="Y27" s="10">
        <f t="shared" si="13"/>
        <v>4.0647262476040007</v>
      </c>
      <c r="Z27" s="12">
        <f t="shared" si="14"/>
        <v>4.8776714971248003</v>
      </c>
      <c r="AA27" s="10">
        <f t="shared" si="15"/>
        <v>4.267962559984201</v>
      </c>
      <c r="AB27" s="12">
        <f t="shared" si="16"/>
        <v>5.1215550719810414</v>
      </c>
    </row>
    <row r="28" spans="1:28" ht="102" hidden="1">
      <c r="A28" s="9" t="s">
        <v>15</v>
      </c>
      <c r="B28" s="7" t="s">
        <v>57</v>
      </c>
      <c r="C28" s="7" t="s">
        <v>58</v>
      </c>
      <c r="D28" s="7" t="s">
        <v>44</v>
      </c>
      <c r="E28" s="10">
        <v>2.93</v>
      </c>
      <c r="F28" s="10">
        <v>3.52</v>
      </c>
      <c r="G28" s="10">
        <v>2.93</v>
      </c>
      <c r="H28" s="10">
        <v>3.52</v>
      </c>
      <c r="I28" s="10">
        <f t="shared" si="0"/>
        <v>3.0735700000000001</v>
      </c>
      <c r="J28" s="10">
        <f t="shared" si="1"/>
        <v>3.6882839999999999</v>
      </c>
      <c r="K28" s="10">
        <f t="shared" si="2"/>
        <v>3.0735700000000001</v>
      </c>
      <c r="L28" s="10">
        <f t="shared" si="3"/>
        <v>3.6882839999999999</v>
      </c>
      <c r="M28" s="11">
        <f t="shared" si="4"/>
        <v>3.2579842000000001</v>
      </c>
      <c r="N28" s="11">
        <f t="shared" si="5"/>
        <v>3.90958104</v>
      </c>
      <c r="O28" s="11">
        <f t="shared" si="6"/>
        <v>3.2579842000000001</v>
      </c>
      <c r="P28" s="11">
        <f t="shared" si="7"/>
        <v>3.90958104</v>
      </c>
      <c r="Q28" s="11">
        <f t="shared" si="8"/>
        <v>3.5837826200000005</v>
      </c>
      <c r="R28" s="12">
        <f t="shared" si="8"/>
        <v>4.300539144</v>
      </c>
      <c r="S28" s="12">
        <f t="shared" si="8"/>
        <v>3.5837826200000005</v>
      </c>
      <c r="T28" s="12">
        <f t="shared" si="8"/>
        <v>4.300539144</v>
      </c>
      <c r="U28" s="10">
        <f t="shared" si="9"/>
        <v>3.8346474034000009</v>
      </c>
      <c r="V28" s="12">
        <f t="shared" si="10"/>
        <v>4.6015768840800009</v>
      </c>
      <c r="W28" s="12">
        <f t="shared" si="11"/>
        <v>3.8346474034000009</v>
      </c>
      <c r="X28" s="12">
        <f t="shared" si="12"/>
        <v>4.6015768840800009</v>
      </c>
      <c r="Y28" s="10">
        <f t="shared" si="13"/>
        <v>4.0647262476040007</v>
      </c>
      <c r="Z28" s="12">
        <f t="shared" si="14"/>
        <v>4.8776714971248003</v>
      </c>
      <c r="AA28" s="10">
        <f t="shared" si="15"/>
        <v>4.267962559984201</v>
      </c>
      <c r="AB28" s="12">
        <f t="shared" si="16"/>
        <v>5.1215550719810414</v>
      </c>
    </row>
    <row r="29" spans="1:28" ht="76.5" hidden="1">
      <c r="A29" s="9" t="s">
        <v>18</v>
      </c>
      <c r="B29" s="7" t="s">
        <v>59</v>
      </c>
      <c r="C29" s="7" t="s">
        <v>60</v>
      </c>
      <c r="D29" s="7" t="s">
        <v>44</v>
      </c>
      <c r="E29" s="10">
        <v>2.93</v>
      </c>
      <c r="F29" s="10">
        <v>3.52</v>
      </c>
      <c r="G29" s="10">
        <v>2.93</v>
      </c>
      <c r="H29" s="10">
        <v>3.52</v>
      </c>
      <c r="I29" s="10">
        <f t="shared" si="0"/>
        <v>3.0735700000000001</v>
      </c>
      <c r="J29" s="10">
        <f t="shared" si="1"/>
        <v>3.6882839999999999</v>
      </c>
      <c r="K29" s="10">
        <f t="shared" si="2"/>
        <v>3.0735700000000001</v>
      </c>
      <c r="L29" s="10">
        <f t="shared" si="3"/>
        <v>3.6882839999999999</v>
      </c>
      <c r="M29" s="11">
        <f t="shared" si="4"/>
        <v>3.2579842000000001</v>
      </c>
      <c r="N29" s="11">
        <f t="shared" si="5"/>
        <v>3.90958104</v>
      </c>
      <c r="O29" s="11">
        <f t="shared" si="6"/>
        <v>3.2579842000000001</v>
      </c>
      <c r="P29" s="11">
        <f t="shared" si="7"/>
        <v>3.90958104</v>
      </c>
      <c r="Q29" s="11">
        <f t="shared" ref="Q29:T90" si="17">M29*1.1</f>
        <v>3.5837826200000005</v>
      </c>
      <c r="R29" s="12">
        <f t="shared" si="17"/>
        <v>4.300539144</v>
      </c>
      <c r="S29" s="12">
        <f t="shared" si="17"/>
        <v>3.5837826200000005</v>
      </c>
      <c r="T29" s="12">
        <f t="shared" si="17"/>
        <v>4.300539144</v>
      </c>
      <c r="U29" s="10">
        <f t="shared" si="9"/>
        <v>3.8346474034000009</v>
      </c>
      <c r="V29" s="12">
        <f t="shared" si="10"/>
        <v>4.6015768840800009</v>
      </c>
      <c r="W29" s="12">
        <f t="shared" si="11"/>
        <v>3.8346474034000009</v>
      </c>
      <c r="X29" s="12">
        <f t="shared" si="12"/>
        <v>4.6015768840800009</v>
      </c>
      <c r="Y29" s="10">
        <f t="shared" si="13"/>
        <v>4.0647262476040007</v>
      </c>
      <c r="Z29" s="12">
        <f t="shared" si="14"/>
        <v>4.8776714971248003</v>
      </c>
      <c r="AA29" s="10">
        <f t="shared" si="15"/>
        <v>4.267962559984201</v>
      </c>
      <c r="AB29" s="12">
        <f t="shared" si="16"/>
        <v>5.1215550719810414</v>
      </c>
    </row>
    <row r="30" spans="1:28" ht="76.5" hidden="1">
      <c r="A30" s="9" t="s">
        <v>15</v>
      </c>
      <c r="B30" s="7" t="s">
        <v>61</v>
      </c>
      <c r="C30" s="7" t="s">
        <v>62</v>
      </c>
      <c r="D30" s="7" t="s">
        <v>44</v>
      </c>
      <c r="E30" s="10">
        <v>8.77</v>
      </c>
      <c r="F30" s="10">
        <v>10.52</v>
      </c>
      <c r="G30" s="10">
        <v>8.77</v>
      </c>
      <c r="H30" s="10">
        <v>10.52</v>
      </c>
      <c r="I30" s="10">
        <f t="shared" si="0"/>
        <v>9.1997299999999989</v>
      </c>
      <c r="J30" s="10">
        <f t="shared" si="1"/>
        <v>11.039675999999998</v>
      </c>
      <c r="K30" s="10">
        <f t="shared" si="2"/>
        <v>9.1997299999999989</v>
      </c>
      <c r="L30" s="10">
        <f t="shared" si="3"/>
        <v>11.039675999999998</v>
      </c>
      <c r="M30" s="11">
        <f t="shared" si="4"/>
        <v>9.7517137999999992</v>
      </c>
      <c r="N30" s="11">
        <f t="shared" si="5"/>
        <v>11.702056559999999</v>
      </c>
      <c r="O30" s="11">
        <f t="shared" si="6"/>
        <v>9.7517137999999992</v>
      </c>
      <c r="P30" s="11">
        <f t="shared" si="7"/>
        <v>11.702056559999999</v>
      </c>
      <c r="Q30" s="11">
        <f t="shared" si="17"/>
        <v>10.72688518</v>
      </c>
      <c r="R30" s="12">
        <f t="shared" si="17"/>
        <v>12.872262215999999</v>
      </c>
      <c r="S30" s="12">
        <f t="shared" si="17"/>
        <v>10.72688518</v>
      </c>
      <c r="T30" s="12">
        <f t="shared" si="17"/>
        <v>12.872262215999999</v>
      </c>
      <c r="U30" s="10">
        <f t="shared" si="9"/>
        <v>11.477767142600001</v>
      </c>
      <c r="V30" s="12">
        <f t="shared" si="10"/>
        <v>13.773320571120001</v>
      </c>
      <c r="W30" s="12">
        <f t="shared" si="11"/>
        <v>11.477767142600001</v>
      </c>
      <c r="X30" s="12">
        <f t="shared" si="12"/>
        <v>13.773320571120001</v>
      </c>
      <c r="Y30" s="10">
        <f t="shared" si="13"/>
        <v>12.166433171156003</v>
      </c>
      <c r="Z30" s="12">
        <f t="shared" si="14"/>
        <v>14.599719805387203</v>
      </c>
      <c r="AA30" s="10">
        <f t="shared" si="15"/>
        <v>12.774754829713803</v>
      </c>
      <c r="AB30" s="12">
        <f t="shared" si="16"/>
        <v>15.329705795656563</v>
      </c>
    </row>
    <row r="31" spans="1:28" ht="76.5" hidden="1">
      <c r="A31" s="9" t="s">
        <v>18</v>
      </c>
      <c r="B31" s="7" t="s">
        <v>63</v>
      </c>
      <c r="C31" s="7" t="s">
        <v>64</v>
      </c>
      <c r="D31" s="7" t="s">
        <v>44</v>
      </c>
      <c r="E31" s="10">
        <v>4.38</v>
      </c>
      <c r="F31" s="10">
        <v>5.26</v>
      </c>
      <c r="G31" s="10">
        <v>1.46</v>
      </c>
      <c r="H31" s="10">
        <v>1.75</v>
      </c>
      <c r="I31" s="10">
        <f t="shared" si="0"/>
        <v>4.5946199999999999</v>
      </c>
      <c r="J31" s="10">
        <f t="shared" si="1"/>
        <v>5.5135439999999996</v>
      </c>
      <c r="K31" s="10">
        <f t="shared" si="2"/>
        <v>1.5315399999999999</v>
      </c>
      <c r="L31" s="10">
        <f t="shared" si="3"/>
        <v>1.8378479999999997</v>
      </c>
      <c r="M31" s="11">
        <f t="shared" si="4"/>
        <v>4.8702972000000004</v>
      </c>
      <c r="N31" s="11">
        <f t="shared" si="5"/>
        <v>5.84435664</v>
      </c>
      <c r="O31" s="11">
        <f t="shared" si="6"/>
        <v>1.6234324</v>
      </c>
      <c r="P31" s="11">
        <f t="shared" si="7"/>
        <v>1.94811888</v>
      </c>
      <c r="Q31" s="11">
        <f t="shared" si="17"/>
        <v>5.3573269200000011</v>
      </c>
      <c r="R31" s="12">
        <f t="shared" si="17"/>
        <v>6.4287923040000008</v>
      </c>
      <c r="S31" s="12">
        <f t="shared" si="17"/>
        <v>1.7857756400000002</v>
      </c>
      <c r="T31" s="12">
        <f t="shared" si="17"/>
        <v>2.1429307680000003</v>
      </c>
      <c r="U31" s="10">
        <f t="shared" si="9"/>
        <v>5.7323398044000013</v>
      </c>
      <c r="V31" s="12">
        <f t="shared" si="10"/>
        <v>6.8788077652800013</v>
      </c>
      <c r="W31" s="12">
        <f t="shared" si="11"/>
        <v>1.9107799348000003</v>
      </c>
      <c r="X31" s="12">
        <f t="shared" si="12"/>
        <v>2.2929359217600003</v>
      </c>
      <c r="Y31" s="10">
        <f t="shared" si="13"/>
        <v>6.0762801926640018</v>
      </c>
      <c r="Z31" s="12">
        <f t="shared" si="14"/>
        <v>7.2915362311968019</v>
      </c>
      <c r="AA31" s="10">
        <f t="shared" si="15"/>
        <v>6.3800942022972018</v>
      </c>
      <c r="AB31" s="12">
        <f t="shared" si="16"/>
        <v>7.6561130427566422</v>
      </c>
    </row>
    <row r="32" spans="1:28" ht="63.75" hidden="1">
      <c r="A32" s="9" t="s">
        <v>15</v>
      </c>
      <c r="B32" s="7" t="s">
        <v>65</v>
      </c>
      <c r="C32" s="7" t="s">
        <v>66</v>
      </c>
      <c r="D32" s="7" t="s">
        <v>44</v>
      </c>
      <c r="E32" s="8" t="s">
        <v>14</v>
      </c>
      <c r="F32" s="8" t="s">
        <v>14</v>
      </c>
      <c r="G32" s="8" t="s">
        <v>14</v>
      </c>
      <c r="H32" s="8" t="s">
        <v>14</v>
      </c>
      <c r="I32" s="10"/>
      <c r="J32" s="10"/>
      <c r="K32" s="10"/>
      <c r="L32" s="10"/>
      <c r="M32" s="11"/>
      <c r="N32" s="11"/>
      <c r="O32" s="11"/>
      <c r="P32" s="11"/>
      <c r="Q32" s="11"/>
      <c r="R32" s="12"/>
      <c r="S32" s="12"/>
      <c r="T32" s="12"/>
      <c r="U32" s="10">
        <f t="shared" si="9"/>
        <v>0</v>
      </c>
      <c r="V32" s="12">
        <f t="shared" si="10"/>
        <v>0</v>
      </c>
      <c r="W32" s="12">
        <f t="shared" si="11"/>
        <v>0</v>
      </c>
      <c r="X32" s="12">
        <f t="shared" si="12"/>
        <v>0</v>
      </c>
      <c r="Y32" s="10">
        <f t="shared" si="13"/>
        <v>0</v>
      </c>
      <c r="Z32" s="12">
        <f t="shared" si="14"/>
        <v>0</v>
      </c>
      <c r="AA32" s="10">
        <f t="shared" si="15"/>
        <v>0</v>
      </c>
      <c r="AB32" s="12">
        <f t="shared" si="16"/>
        <v>0</v>
      </c>
    </row>
    <row r="33" spans="1:28" ht="25.5" hidden="1">
      <c r="A33" s="9" t="s">
        <v>18</v>
      </c>
      <c r="B33" s="7" t="s">
        <v>67</v>
      </c>
      <c r="C33" s="7" t="s">
        <v>68</v>
      </c>
      <c r="D33" s="7" t="s">
        <v>69</v>
      </c>
      <c r="E33" s="10">
        <v>8.77</v>
      </c>
      <c r="F33" s="10">
        <v>10.52</v>
      </c>
      <c r="G33" s="10">
        <v>8.77</v>
      </c>
      <c r="H33" s="10">
        <v>10.52</v>
      </c>
      <c r="I33" s="10">
        <f t="shared" si="0"/>
        <v>9.1997299999999989</v>
      </c>
      <c r="J33" s="10">
        <f t="shared" si="1"/>
        <v>11.039675999999998</v>
      </c>
      <c r="K33" s="10">
        <f t="shared" si="2"/>
        <v>9.1997299999999989</v>
      </c>
      <c r="L33" s="10">
        <f t="shared" si="3"/>
        <v>11.039675999999998</v>
      </c>
      <c r="M33" s="11">
        <f t="shared" si="4"/>
        <v>9.7517137999999992</v>
      </c>
      <c r="N33" s="11">
        <f t="shared" si="5"/>
        <v>11.702056559999999</v>
      </c>
      <c r="O33" s="11">
        <f t="shared" si="6"/>
        <v>9.7517137999999992</v>
      </c>
      <c r="P33" s="11">
        <f t="shared" si="7"/>
        <v>11.702056559999999</v>
      </c>
      <c r="Q33" s="11">
        <f t="shared" si="17"/>
        <v>10.72688518</v>
      </c>
      <c r="R33" s="12">
        <f t="shared" si="17"/>
        <v>12.872262215999999</v>
      </c>
      <c r="S33" s="12">
        <f t="shared" si="17"/>
        <v>10.72688518</v>
      </c>
      <c r="T33" s="12">
        <f t="shared" si="17"/>
        <v>12.872262215999999</v>
      </c>
      <c r="U33" s="10">
        <f t="shared" si="9"/>
        <v>11.477767142600001</v>
      </c>
      <c r="V33" s="12">
        <f t="shared" si="10"/>
        <v>13.773320571120001</v>
      </c>
      <c r="W33" s="12">
        <f t="shared" si="11"/>
        <v>11.477767142600001</v>
      </c>
      <c r="X33" s="12">
        <f t="shared" si="12"/>
        <v>13.773320571120001</v>
      </c>
      <c r="Y33" s="10">
        <f t="shared" si="13"/>
        <v>12.166433171156003</v>
      </c>
      <c r="Z33" s="12">
        <f t="shared" si="14"/>
        <v>14.599719805387203</v>
      </c>
      <c r="AA33" s="10">
        <f t="shared" si="15"/>
        <v>12.774754829713803</v>
      </c>
      <c r="AB33" s="12">
        <f t="shared" si="16"/>
        <v>15.329705795656563</v>
      </c>
    </row>
    <row r="34" spans="1:28" ht="25.5" hidden="1">
      <c r="A34" s="9" t="s">
        <v>15</v>
      </c>
      <c r="B34" s="7" t="s">
        <v>70</v>
      </c>
      <c r="C34" s="7" t="s">
        <v>71</v>
      </c>
      <c r="D34" s="7" t="s">
        <v>17</v>
      </c>
      <c r="E34" s="10">
        <v>1.46</v>
      </c>
      <c r="F34" s="10">
        <v>1.75</v>
      </c>
      <c r="G34" s="10">
        <v>1.46</v>
      </c>
      <c r="H34" s="10">
        <v>1.75</v>
      </c>
      <c r="I34" s="10">
        <f t="shared" si="0"/>
        <v>1.5315399999999999</v>
      </c>
      <c r="J34" s="10">
        <f t="shared" si="1"/>
        <v>1.8378479999999997</v>
      </c>
      <c r="K34" s="10">
        <f t="shared" si="2"/>
        <v>1.5315399999999999</v>
      </c>
      <c r="L34" s="10">
        <f t="shared" si="3"/>
        <v>1.8378479999999997</v>
      </c>
      <c r="M34" s="11">
        <f t="shared" si="4"/>
        <v>1.6234324</v>
      </c>
      <c r="N34" s="11">
        <f t="shared" si="5"/>
        <v>1.94811888</v>
      </c>
      <c r="O34" s="11">
        <f t="shared" si="6"/>
        <v>1.6234324</v>
      </c>
      <c r="P34" s="11">
        <f t="shared" si="7"/>
        <v>1.94811888</v>
      </c>
      <c r="Q34" s="11">
        <f t="shared" si="17"/>
        <v>1.7857756400000002</v>
      </c>
      <c r="R34" s="12">
        <f t="shared" si="17"/>
        <v>2.1429307680000003</v>
      </c>
      <c r="S34" s="12">
        <f t="shared" si="17"/>
        <v>1.7857756400000002</v>
      </c>
      <c r="T34" s="12">
        <f t="shared" si="17"/>
        <v>2.1429307680000003</v>
      </c>
      <c r="U34" s="10">
        <f t="shared" si="9"/>
        <v>1.9107799348000003</v>
      </c>
      <c r="V34" s="12">
        <f t="shared" si="10"/>
        <v>2.2929359217600003</v>
      </c>
      <c r="W34" s="12">
        <f t="shared" si="11"/>
        <v>1.9107799348000003</v>
      </c>
      <c r="X34" s="12">
        <f t="shared" si="12"/>
        <v>2.2929359217600003</v>
      </c>
      <c r="Y34" s="10">
        <f t="shared" si="13"/>
        <v>2.0254267308880003</v>
      </c>
      <c r="Z34" s="12">
        <f t="shared" si="14"/>
        <v>2.4305120770656004</v>
      </c>
      <c r="AA34" s="10">
        <f t="shared" si="15"/>
        <v>2.1266980674324003</v>
      </c>
      <c r="AB34" s="12">
        <f t="shared" si="16"/>
        <v>2.5520376809188803</v>
      </c>
    </row>
    <row r="35" spans="1:28" ht="63.75" hidden="1">
      <c r="A35" s="9" t="s">
        <v>18</v>
      </c>
      <c r="B35" s="7" t="s">
        <v>72</v>
      </c>
      <c r="C35" s="7" t="s">
        <v>73</v>
      </c>
      <c r="D35" s="7" t="s">
        <v>74</v>
      </c>
      <c r="E35" s="10">
        <v>26.31</v>
      </c>
      <c r="F35" s="10">
        <v>31.57</v>
      </c>
      <c r="G35" s="10">
        <v>26.31</v>
      </c>
      <c r="H35" s="10">
        <v>31.57</v>
      </c>
      <c r="I35" s="10">
        <f t="shared" si="0"/>
        <v>27.599189999999997</v>
      </c>
      <c r="J35" s="10">
        <f t="shared" si="1"/>
        <v>33.119027999999993</v>
      </c>
      <c r="K35" s="10">
        <f t="shared" si="2"/>
        <v>27.599189999999997</v>
      </c>
      <c r="L35" s="10">
        <f t="shared" si="3"/>
        <v>33.119027999999993</v>
      </c>
      <c r="M35" s="11">
        <f t="shared" si="4"/>
        <v>29.255141399999999</v>
      </c>
      <c r="N35" s="11">
        <f t="shared" si="5"/>
        <v>35.106169680000001</v>
      </c>
      <c r="O35" s="11">
        <f t="shared" si="6"/>
        <v>29.255141399999999</v>
      </c>
      <c r="P35" s="11">
        <f t="shared" si="7"/>
        <v>35.106169680000001</v>
      </c>
      <c r="Q35" s="11">
        <f t="shared" si="17"/>
        <v>32.180655540000004</v>
      </c>
      <c r="R35" s="12">
        <f t="shared" si="17"/>
        <v>38.616786648000001</v>
      </c>
      <c r="S35" s="12">
        <f t="shared" si="17"/>
        <v>32.180655540000004</v>
      </c>
      <c r="T35" s="12">
        <f t="shared" si="17"/>
        <v>38.616786648000001</v>
      </c>
      <c r="U35" s="10">
        <f t="shared" si="9"/>
        <v>34.433301427800004</v>
      </c>
      <c r="V35" s="12">
        <f t="shared" si="10"/>
        <v>41.319961713360001</v>
      </c>
      <c r="W35" s="12">
        <f t="shared" si="11"/>
        <v>34.433301427800004</v>
      </c>
      <c r="X35" s="12">
        <f t="shared" si="12"/>
        <v>41.319961713360001</v>
      </c>
      <c r="Y35" s="10">
        <f t="shared" si="13"/>
        <v>36.499299513468003</v>
      </c>
      <c r="Z35" s="12">
        <f t="shared" si="14"/>
        <v>43.799159416161601</v>
      </c>
      <c r="AA35" s="10">
        <f t="shared" si="15"/>
        <v>38.324264489141406</v>
      </c>
      <c r="AB35" s="12">
        <f t="shared" si="16"/>
        <v>45.989117386969689</v>
      </c>
    </row>
    <row r="36" spans="1:28" ht="102" hidden="1">
      <c r="A36" s="9" t="s">
        <v>15</v>
      </c>
      <c r="B36" s="7" t="s">
        <v>75</v>
      </c>
      <c r="C36" s="7" t="s">
        <v>76</v>
      </c>
      <c r="D36" s="7" t="s">
        <v>77</v>
      </c>
      <c r="E36" s="10">
        <v>17.53</v>
      </c>
      <c r="F36" s="10">
        <v>21.04</v>
      </c>
      <c r="G36" s="10">
        <v>17.53</v>
      </c>
      <c r="H36" s="10">
        <v>21.04</v>
      </c>
      <c r="I36" s="10">
        <f t="shared" si="0"/>
        <v>18.38897</v>
      </c>
      <c r="J36" s="10">
        <f t="shared" si="1"/>
        <v>22.066763999999999</v>
      </c>
      <c r="K36" s="10">
        <f t="shared" si="2"/>
        <v>18.38897</v>
      </c>
      <c r="L36" s="10">
        <f t="shared" si="3"/>
        <v>22.066763999999999</v>
      </c>
      <c r="M36" s="11">
        <f t="shared" si="4"/>
        <v>19.4923082</v>
      </c>
      <c r="N36" s="11">
        <f t="shared" si="5"/>
        <v>23.390769840000001</v>
      </c>
      <c r="O36" s="11">
        <f t="shared" si="6"/>
        <v>19.4923082</v>
      </c>
      <c r="P36" s="11">
        <f t="shared" si="7"/>
        <v>23.390769840000001</v>
      </c>
      <c r="Q36" s="11">
        <f t="shared" si="17"/>
        <v>21.44153902</v>
      </c>
      <c r="R36" s="12">
        <f t="shared" si="17"/>
        <v>25.729846824000003</v>
      </c>
      <c r="S36" s="12">
        <f t="shared" si="17"/>
        <v>21.44153902</v>
      </c>
      <c r="T36" s="12">
        <f t="shared" si="17"/>
        <v>25.729846824000003</v>
      </c>
      <c r="U36" s="10">
        <f t="shared" si="9"/>
        <v>22.942446751400002</v>
      </c>
      <c r="V36" s="12">
        <f t="shared" si="10"/>
        <v>27.530936101680002</v>
      </c>
      <c r="W36" s="12">
        <f t="shared" si="11"/>
        <v>22.942446751400002</v>
      </c>
      <c r="X36" s="12">
        <f t="shared" si="12"/>
        <v>27.530936101680002</v>
      </c>
      <c r="Y36" s="10">
        <f t="shared" si="13"/>
        <v>24.318993556484003</v>
      </c>
      <c r="Z36" s="12">
        <f t="shared" si="14"/>
        <v>29.182792267780801</v>
      </c>
      <c r="AA36" s="10">
        <f t="shared" si="15"/>
        <v>25.534943234308205</v>
      </c>
      <c r="AB36" s="12">
        <f t="shared" si="16"/>
        <v>30.641931881169846</v>
      </c>
    </row>
    <row r="37" spans="1:28" ht="38.25" hidden="1">
      <c r="A37" s="9" t="s">
        <v>18</v>
      </c>
      <c r="B37" s="7" t="s">
        <v>78</v>
      </c>
      <c r="C37" s="7" t="s">
        <v>79</v>
      </c>
      <c r="D37" s="7" t="s">
        <v>77</v>
      </c>
      <c r="E37" s="8" t="s">
        <v>14</v>
      </c>
      <c r="F37" s="8" t="s">
        <v>14</v>
      </c>
      <c r="G37" s="8" t="s">
        <v>14</v>
      </c>
      <c r="H37" s="8" t="s">
        <v>14</v>
      </c>
      <c r="I37" s="10"/>
      <c r="J37" s="10"/>
      <c r="K37" s="10"/>
      <c r="L37" s="10"/>
      <c r="M37" s="11"/>
      <c r="N37" s="11"/>
      <c r="O37" s="11"/>
      <c r="P37" s="11"/>
      <c r="Q37" s="11"/>
      <c r="R37" s="12"/>
      <c r="S37" s="12"/>
      <c r="T37" s="12"/>
      <c r="U37" s="10">
        <f t="shared" si="9"/>
        <v>0</v>
      </c>
      <c r="V37" s="12">
        <f t="shared" si="10"/>
        <v>0</v>
      </c>
      <c r="W37" s="12">
        <f t="shared" si="11"/>
        <v>0</v>
      </c>
      <c r="X37" s="12">
        <f t="shared" si="12"/>
        <v>0</v>
      </c>
      <c r="Y37" s="10">
        <f t="shared" si="13"/>
        <v>0</v>
      </c>
      <c r="Z37" s="12">
        <f t="shared" si="14"/>
        <v>0</v>
      </c>
      <c r="AA37" s="10">
        <f t="shared" si="15"/>
        <v>0</v>
      </c>
      <c r="AB37" s="12">
        <f t="shared" si="16"/>
        <v>0</v>
      </c>
    </row>
    <row r="38" spans="1:28" ht="38.25" hidden="1">
      <c r="A38" s="9" t="s">
        <v>15</v>
      </c>
      <c r="B38" s="7" t="s">
        <v>80</v>
      </c>
      <c r="C38" s="7" t="s">
        <v>81</v>
      </c>
      <c r="D38" s="7" t="s">
        <v>17</v>
      </c>
      <c r="E38" s="10">
        <v>145.94999999999999</v>
      </c>
      <c r="F38" s="10">
        <v>175.14</v>
      </c>
      <c r="G38" s="10">
        <v>145.94999999999999</v>
      </c>
      <c r="H38" s="10">
        <v>175.14</v>
      </c>
      <c r="I38" s="10">
        <f t="shared" si="0"/>
        <v>153.10154999999997</v>
      </c>
      <c r="J38" s="10">
        <f t="shared" si="1"/>
        <v>183.72185999999996</v>
      </c>
      <c r="K38" s="10">
        <f t="shared" si="2"/>
        <v>153.10154999999997</v>
      </c>
      <c r="L38" s="10">
        <f t="shared" si="3"/>
        <v>183.72185999999996</v>
      </c>
      <c r="M38" s="11">
        <f t="shared" si="4"/>
        <v>162.28764299999997</v>
      </c>
      <c r="N38" s="11">
        <f t="shared" si="5"/>
        <v>194.74517159999996</v>
      </c>
      <c r="O38" s="11">
        <f t="shared" si="6"/>
        <v>162.28764299999997</v>
      </c>
      <c r="P38" s="11">
        <f t="shared" si="7"/>
        <v>194.74517159999996</v>
      </c>
      <c r="Q38" s="11">
        <f t="shared" si="17"/>
        <v>178.5164073</v>
      </c>
      <c r="R38" s="12">
        <f t="shared" si="17"/>
        <v>214.21968875999997</v>
      </c>
      <c r="S38" s="12">
        <f t="shared" si="17"/>
        <v>178.5164073</v>
      </c>
      <c r="T38" s="12">
        <f t="shared" si="17"/>
        <v>214.21968875999997</v>
      </c>
      <c r="U38" s="10">
        <f t="shared" si="9"/>
        <v>191.012555811</v>
      </c>
      <c r="V38" s="12">
        <f t="shared" si="10"/>
        <v>229.21506697319998</v>
      </c>
      <c r="W38" s="12">
        <f t="shared" si="11"/>
        <v>191.012555811</v>
      </c>
      <c r="X38" s="12">
        <f t="shared" si="12"/>
        <v>229.21506697319998</v>
      </c>
      <c r="Y38" s="10">
        <f t="shared" si="13"/>
        <v>202.47330915966</v>
      </c>
      <c r="Z38" s="12">
        <f t="shared" si="14"/>
        <v>242.96797099159198</v>
      </c>
      <c r="AA38" s="10">
        <f t="shared" si="15"/>
        <v>212.59697461764301</v>
      </c>
      <c r="AB38" s="12">
        <f t="shared" si="16"/>
        <v>255.11636954117159</v>
      </c>
    </row>
    <row r="39" spans="1:28" ht="38.25" hidden="1">
      <c r="A39" s="9" t="s">
        <v>18</v>
      </c>
      <c r="B39" s="7" t="s">
        <v>82</v>
      </c>
      <c r="C39" s="7" t="s">
        <v>83</v>
      </c>
      <c r="D39" s="7" t="s">
        <v>17</v>
      </c>
      <c r="E39" s="10">
        <v>145.94999999999999</v>
      </c>
      <c r="F39" s="10">
        <v>175.14</v>
      </c>
      <c r="G39" s="10">
        <v>145.94999999999999</v>
      </c>
      <c r="H39" s="10">
        <v>175.14</v>
      </c>
      <c r="I39" s="10">
        <f t="shared" si="0"/>
        <v>153.10154999999997</v>
      </c>
      <c r="J39" s="10">
        <f t="shared" si="1"/>
        <v>183.72185999999996</v>
      </c>
      <c r="K39" s="10">
        <f t="shared" si="2"/>
        <v>153.10154999999997</v>
      </c>
      <c r="L39" s="10">
        <f t="shared" si="3"/>
        <v>183.72185999999996</v>
      </c>
      <c r="M39" s="11">
        <f t="shared" si="4"/>
        <v>162.28764299999997</v>
      </c>
      <c r="N39" s="11">
        <f t="shared" si="5"/>
        <v>194.74517159999996</v>
      </c>
      <c r="O39" s="11">
        <f t="shared" si="6"/>
        <v>162.28764299999997</v>
      </c>
      <c r="P39" s="11">
        <f t="shared" si="7"/>
        <v>194.74517159999996</v>
      </c>
      <c r="Q39" s="11">
        <f t="shared" si="17"/>
        <v>178.5164073</v>
      </c>
      <c r="R39" s="12">
        <f t="shared" si="17"/>
        <v>214.21968875999997</v>
      </c>
      <c r="S39" s="12">
        <f t="shared" si="17"/>
        <v>178.5164073</v>
      </c>
      <c r="T39" s="12">
        <f t="shared" si="17"/>
        <v>214.21968875999997</v>
      </c>
      <c r="U39" s="10">
        <f t="shared" si="9"/>
        <v>191.012555811</v>
      </c>
      <c r="V39" s="12">
        <f t="shared" si="10"/>
        <v>229.21506697319998</v>
      </c>
      <c r="W39" s="12">
        <f t="shared" si="11"/>
        <v>191.012555811</v>
      </c>
      <c r="X39" s="12">
        <f t="shared" si="12"/>
        <v>229.21506697319998</v>
      </c>
      <c r="Y39" s="10">
        <f t="shared" si="13"/>
        <v>202.47330915966</v>
      </c>
      <c r="Z39" s="12">
        <f t="shared" si="14"/>
        <v>242.96797099159198</v>
      </c>
      <c r="AA39" s="10">
        <f t="shared" si="15"/>
        <v>212.59697461764301</v>
      </c>
      <c r="AB39" s="12">
        <f t="shared" si="16"/>
        <v>255.11636954117159</v>
      </c>
    </row>
    <row r="40" spans="1:28" ht="63.75" hidden="1">
      <c r="A40" s="9" t="s">
        <v>15</v>
      </c>
      <c r="B40" s="7" t="s">
        <v>84</v>
      </c>
      <c r="C40" s="7" t="s">
        <v>85</v>
      </c>
      <c r="D40" s="7" t="s">
        <v>17</v>
      </c>
      <c r="E40" s="10">
        <v>145.94999999999999</v>
      </c>
      <c r="F40" s="10">
        <v>175.14</v>
      </c>
      <c r="G40" s="10">
        <v>145.94999999999999</v>
      </c>
      <c r="H40" s="10">
        <v>175.14</v>
      </c>
      <c r="I40" s="10">
        <f t="shared" si="0"/>
        <v>153.10154999999997</v>
      </c>
      <c r="J40" s="10">
        <f t="shared" si="1"/>
        <v>183.72185999999996</v>
      </c>
      <c r="K40" s="10">
        <f t="shared" si="2"/>
        <v>153.10154999999997</v>
      </c>
      <c r="L40" s="10">
        <f t="shared" si="3"/>
        <v>183.72185999999996</v>
      </c>
      <c r="M40" s="11">
        <f t="shared" si="4"/>
        <v>162.28764299999997</v>
      </c>
      <c r="N40" s="11">
        <f t="shared" si="5"/>
        <v>194.74517159999996</v>
      </c>
      <c r="O40" s="11">
        <f t="shared" si="6"/>
        <v>162.28764299999997</v>
      </c>
      <c r="P40" s="11">
        <f t="shared" si="7"/>
        <v>194.74517159999996</v>
      </c>
      <c r="Q40" s="11">
        <f t="shared" si="17"/>
        <v>178.5164073</v>
      </c>
      <c r="R40" s="12">
        <f t="shared" si="17"/>
        <v>214.21968875999997</v>
      </c>
      <c r="S40" s="12">
        <f t="shared" si="17"/>
        <v>178.5164073</v>
      </c>
      <c r="T40" s="12">
        <f t="shared" si="17"/>
        <v>214.21968875999997</v>
      </c>
      <c r="U40" s="10">
        <f t="shared" si="9"/>
        <v>191.012555811</v>
      </c>
      <c r="V40" s="12">
        <f t="shared" si="10"/>
        <v>229.21506697319998</v>
      </c>
      <c r="W40" s="12">
        <f t="shared" si="11"/>
        <v>191.012555811</v>
      </c>
      <c r="X40" s="12">
        <f t="shared" si="12"/>
        <v>229.21506697319998</v>
      </c>
      <c r="Y40" s="10">
        <f t="shared" si="13"/>
        <v>202.47330915966</v>
      </c>
      <c r="Z40" s="12">
        <f t="shared" si="14"/>
        <v>242.96797099159198</v>
      </c>
      <c r="AA40" s="10">
        <f t="shared" si="15"/>
        <v>212.59697461764301</v>
      </c>
      <c r="AB40" s="12">
        <f t="shared" si="16"/>
        <v>255.11636954117159</v>
      </c>
    </row>
    <row r="41" spans="1:28" ht="25.5">
      <c r="A41" s="9" t="s">
        <v>27</v>
      </c>
      <c r="B41" s="7" t="s">
        <v>86</v>
      </c>
      <c r="C41" s="7" t="s">
        <v>87</v>
      </c>
      <c r="D41" s="7" t="s">
        <v>17</v>
      </c>
      <c r="E41" s="8" t="s">
        <v>14</v>
      </c>
      <c r="F41" s="8" t="s">
        <v>14</v>
      </c>
      <c r="G41" s="8" t="s">
        <v>14</v>
      </c>
      <c r="H41" s="8" t="s">
        <v>14</v>
      </c>
      <c r="I41" s="10"/>
      <c r="J41" s="10"/>
      <c r="K41" s="10"/>
      <c r="L41" s="10"/>
      <c r="M41" s="11"/>
      <c r="N41" s="11"/>
      <c r="O41" s="11"/>
      <c r="P41" s="11"/>
      <c r="Q41" s="11"/>
      <c r="R41" s="12"/>
      <c r="S41" s="12"/>
      <c r="T41" s="12"/>
      <c r="U41" s="10"/>
      <c r="V41" s="12"/>
      <c r="W41" s="12"/>
      <c r="X41" s="12"/>
      <c r="Y41" s="10"/>
      <c r="Z41" s="12"/>
      <c r="AA41" s="10"/>
      <c r="AB41" s="12"/>
    </row>
    <row r="42" spans="1:28" ht="51">
      <c r="A42" s="9" t="s">
        <v>189</v>
      </c>
      <c r="B42" s="7" t="s">
        <v>88</v>
      </c>
      <c r="C42" s="7" t="s">
        <v>89</v>
      </c>
      <c r="D42" s="7" t="s">
        <v>90</v>
      </c>
      <c r="E42" s="10">
        <v>23.38</v>
      </c>
      <c r="F42" s="10">
        <v>28.06</v>
      </c>
      <c r="G42" s="10">
        <v>23.38</v>
      </c>
      <c r="H42" s="10">
        <v>28.06</v>
      </c>
      <c r="I42" s="10">
        <f t="shared" si="0"/>
        <v>24.525619999999996</v>
      </c>
      <c r="J42" s="10">
        <f t="shared" si="1"/>
        <v>29.430743999999994</v>
      </c>
      <c r="K42" s="10">
        <f t="shared" si="2"/>
        <v>24.525619999999996</v>
      </c>
      <c r="L42" s="10">
        <f t="shared" si="3"/>
        <v>29.430743999999994</v>
      </c>
      <c r="M42" s="11">
        <f t="shared" si="4"/>
        <v>25.997157199999997</v>
      </c>
      <c r="N42" s="11">
        <f t="shared" si="5"/>
        <v>31.196588639999995</v>
      </c>
      <c r="O42" s="11">
        <f t="shared" si="6"/>
        <v>25.997157199999997</v>
      </c>
      <c r="P42" s="11">
        <f t="shared" si="7"/>
        <v>31.196588639999995</v>
      </c>
      <c r="Q42" s="11">
        <f t="shared" si="17"/>
        <v>28.596872919999999</v>
      </c>
      <c r="R42" s="12">
        <f t="shared" si="17"/>
        <v>34.316247503999996</v>
      </c>
      <c r="S42" s="12">
        <f t="shared" si="17"/>
        <v>28.596872919999999</v>
      </c>
      <c r="T42" s="12">
        <f t="shared" si="17"/>
        <v>34.316247503999996</v>
      </c>
      <c r="U42" s="10">
        <f t="shared" si="9"/>
        <v>30.598654024400002</v>
      </c>
      <c r="V42" s="12">
        <f t="shared" si="10"/>
        <v>36.718384829279998</v>
      </c>
      <c r="W42" s="12">
        <f t="shared" si="11"/>
        <v>30.598654024400002</v>
      </c>
      <c r="X42" s="12">
        <f t="shared" si="12"/>
        <v>36.718384829279998</v>
      </c>
      <c r="Y42" s="10">
        <f t="shared" si="13"/>
        <v>32.434573265864003</v>
      </c>
      <c r="Z42" s="12">
        <f t="shared" si="14"/>
        <v>38.921487919036799</v>
      </c>
      <c r="AA42" s="10">
        <f>Y42*1.05</f>
        <v>34.056301929157208</v>
      </c>
      <c r="AB42" s="12">
        <f t="shared" si="16"/>
        <v>40.867562314988646</v>
      </c>
    </row>
    <row r="43" spans="1:28" ht="38.25">
      <c r="A43" s="9" t="s">
        <v>190</v>
      </c>
      <c r="B43" s="7" t="s">
        <v>91</v>
      </c>
      <c r="C43" s="7" t="s">
        <v>92</v>
      </c>
      <c r="D43" s="7" t="s">
        <v>90</v>
      </c>
      <c r="E43" s="10">
        <v>21.92</v>
      </c>
      <c r="F43" s="10">
        <v>26.3</v>
      </c>
      <c r="G43" s="10">
        <v>21.92</v>
      </c>
      <c r="H43" s="10">
        <v>26.3</v>
      </c>
      <c r="I43" s="10">
        <f t="shared" si="0"/>
        <v>22.99408</v>
      </c>
      <c r="J43" s="10">
        <f t="shared" si="1"/>
        <v>27.592896</v>
      </c>
      <c r="K43" s="10">
        <f t="shared" si="2"/>
        <v>22.99408</v>
      </c>
      <c r="L43" s="10">
        <f t="shared" si="3"/>
        <v>27.592896</v>
      </c>
      <c r="M43" s="11">
        <f t="shared" si="4"/>
        <v>24.373724800000002</v>
      </c>
      <c r="N43" s="11">
        <f t="shared" si="5"/>
        <v>29.248469759999999</v>
      </c>
      <c r="O43" s="11">
        <f t="shared" si="6"/>
        <v>24.373724800000002</v>
      </c>
      <c r="P43" s="11">
        <f t="shared" si="7"/>
        <v>29.248469759999999</v>
      </c>
      <c r="Q43" s="11">
        <f t="shared" si="17"/>
        <v>26.811097280000006</v>
      </c>
      <c r="R43" s="12">
        <f t="shared" si="17"/>
        <v>32.173316736000004</v>
      </c>
      <c r="S43" s="12">
        <f t="shared" si="17"/>
        <v>26.811097280000006</v>
      </c>
      <c r="T43" s="12">
        <f t="shared" si="17"/>
        <v>32.173316736000004</v>
      </c>
      <c r="U43" s="10">
        <f t="shared" si="9"/>
        <v>28.687874089600008</v>
      </c>
      <c r="V43" s="12">
        <f t="shared" si="10"/>
        <v>34.425448907520007</v>
      </c>
      <c r="W43" s="12">
        <f t="shared" si="11"/>
        <v>28.687874089600008</v>
      </c>
      <c r="X43" s="12">
        <f t="shared" si="12"/>
        <v>34.425448907520007</v>
      </c>
      <c r="Y43" s="10">
        <f t="shared" si="13"/>
        <v>30.40914653497601</v>
      </c>
      <c r="Z43" s="12">
        <f t="shared" si="14"/>
        <v>36.490975841971213</v>
      </c>
      <c r="AA43" s="10">
        <f t="shared" si="15"/>
        <v>31.929603861724811</v>
      </c>
      <c r="AB43" s="12">
        <f t="shared" si="16"/>
        <v>38.315524634069774</v>
      </c>
    </row>
    <row r="44" spans="1:28" ht="38.25">
      <c r="A44" s="9" t="s">
        <v>191</v>
      </c>
      <c r="B44" s="7" t="s">
        <v>93</v>
      </c>
      <c r="C44" s="7" t="s">
        <v>94</v>
      </c>
      <c r="D44" s="7" t="s">
        <v>90</v>
      </c>
      <c r="E44" s="10">
        <v>32.15</v>
      </c>
      <c r="F44" s="10">
        <v>38.58</v>
      </c>
      <c r="G44" s="10">
        <v>32.15</v>
      </c>
      <c r="H44" s="10">
        <v>38.58</v>
      </c>
      <c r="I44" s="10">
        <f t="shared" si="0"/>
        <v>33.725349999999999</v>
      </c>
      <c r="J44" s="10">
        <f t="shared" si="1"/>
        <v>40.470419999999997</v>
      </c>
      <c r="K44" s="10">
        <f t="shared" si="2"/>
        <v>33.725349999999999</v>
      </c>
      <c r="L44" s="10">
        <f t="shared" si="3"/>
        <v>40.470419999999997</v>
      </c>
      <c r="M44" s="11">
        <f t="shared" si="4"/>
        <v>35.748871000000001</v>
      </c>
      <c r="N44" s="11">
        <f t="shared" si="5"/>
        <v>42.898645199999997</v>
      </c>
      <c r="O44" s="11">
        <f t="shared" si="6"/>
        <v>35.748871000000001</v>
      </c>
      <c r="P44" s="11">
        <f t="shared" si="7"/>
        <v>42.898645199999997</v>
      </c>
      <c r="Q44" s="11">
        <f t="shared" si="17"/>
        <v>39.323758100000006</v>
      </c>
      <c r="R44" s="12">
        <f t="shared" si="17"/>
        <v>47.188509719999999</v>
      </c>
      <c r="S44" s="12">
        <f t="shared" si="17"/>
        <v>39.323758100000006</v>
      </c>
      <c r="T44" s="12">
        <f t="shared" si="17"/>
        <v>47.188509719999999</v>
      </c>
      <c r="U44" s="10">
        <f t="shared" si="9"/>
        <v>42.076421167000007</v>
      </c>
      <c r="V44" s="12">
        <f t="shared" si="10"/>
        <v>50.491705400400008</v>
      </c>
      <c r="W44" s="12">
        <f t="shared" si="11"/>
        <v>42.076421167000007</v>
      </c>
      <c r="X44" s="12">
        <f t="shared" si="12"/>
        <v>50.491705400400008</v>
      </c>
      <c r="Y44" s="10">
        <f t="shared" si="13"/>
        <v>44.601006437020011</v>
      </c>
      <c r="Z44" s="12">
        <f t="shared" si="14"/>
        <v>53.521207724424009</v>
      </c>
      <c r="AA44" s="10">
        <f t="shared" si="15"/>
        <v>46.831056758871014</v>
      </c>
      <c r="AB44" s="12">
        <f t="shared" si="16"/>
        <v>56.197268110645219</v>
      </c>
    </row>
    <row r="45" spans="1:28" ht="38.25">
      <c r="A45" s="9" t="s">
        <v>192</v>
      </c>
      <c r="B45" s="7" t="s">
        <v>95</v>
      </c>
      <c r="C45" s="7" t="s">
        <v>96</v>
      </c>
      <c r="D45" s="7" t="s">
        <v>90</v>
      </c>
      <c r="E45" s="10">
        <v>43.83</v>
      </c>
      <c r="F45" s="10">
        <v>52.6</v>
      </c>
      <c r="G45" s="10">
        <v>43.83</v>
      </c>
      <c r="H45" s="10">
        <v>52.6</v>
      </c>
      <c r="I45" s="10">
        <f t="shared" si="0"/>
        <v>45.977669999999996</v>
      </c>
      <c r="J45" s="10">
        <f t="shared" si="1"/>
        <v>55.173203999999991</v>
      </c>
      <c r="K45" s="10">
        <f t="shared" si="2"/>
        <v>45.977669999999996</v>
      </c>
      <c r="L45" s="10">
        <f t="shared" si="3"/>
        <v>55.173203999999991</v>
      </c>
      <c r="M45" s="11">
        <f t="shared" si="4"/>
        <v>48.736330199999998</v>
      </c>
      <c r="N45" s="11">
        <f t="shared" si="5"/>
        <v>58.483596239999997</v>
      </c>
      <c r="O45" s="11">
        <f t="shared" si="6"/>
        <v>48.736330199999998</v>
      </c>
      <c r="P45" s="11">
        <f t="shared" si="7"/>
        <v>58.483596239999997</v>
      </c>
      <c r="Q45" s="11">
        <f t="shared" si="17"/>
        <v>53.609963220000004</v>
      </c>
      <c r="R45" s="12">
        <f t="shared" si="17"/>
        <v>64.331955864000008</v>
      </c>
      <c r="S45" s="12">
        <f t="shared" si="17"/>
        <v>53.609963220000004</v>
      </c>
      <c r="T45" s="12">
        <f t="shared" si="17"/>
        <v>64.331955864000008</v>
      </c>
      <c r="U45" s="10">
        <f t="shared" si="9"/>
        <v>57.362660645400005</v>
      </c>
      <c r="V45" s="12">
        <f t="shared" si="10"/>
        <v>68.835192774480007</v>
      </c>
      <c r="W45" s="12">
        <f t="shared" si="11"/>
        <v>57.362660645400005</v>
      </c>
      <c r="X45" s="12">
        <f t="shared" si="12"/>
        <v>68.835192774480007</v>
      </c>
      <c r="Y45" s="10">
        <f t="shared" si="13"/>
        <v>60.804420284124006</v>
      </c>
      <c r="Z45" s="12">
        <f t="shared" si="14"/>
        <v>72.965304340948805</v>
      </c>
      <c r="AA45" s="10">
        <f t="shared" si="15"/>
        <v>63.84464129833021</v>
      </c>
      <c r="AB45" s="12">
        <f t="shared" si="16"/>
        <v>76.613569557996243</v>
      </c>
    </row>
    <row r="46" spans="1:28" ht="38.25">
      <c r="A46" s="9" t="s">
        <v>193</v>
      </c>
      <c r="B46" s="7" t="s">
        <v>97</v>
      </c>
      <c r="C46" s="7" t="s">
        <v>98</v>
      </c>
      <c r="D46" s="7" t="s">
        <v>90</v>
      </c>
      <c r="E46" s="10">
        <v>52.6</v>
      </c>
      <c r="F46" s="10">
        <v>63.12</v>
      </c>
      <c r="G46" s="10">
        <v>52.6</v>
      </c>
      <c r="H46" s="10">
        <v>63.12</v>
      </c>
      <c r="I46" s="10">
        <f t="shared" si="0"/>
        <v>55.177399999999999</v>
      </c>
      <c r="J46" s="10">
        <f t="shared" si="1"/>
        <v>66.212879999999998</v>
      </c>
      <c r="K46" s="10">
        <f t="shared" si="2"/>
        <v>55.177399999999999</v>
      </c>
      <c r="L46" s="10">
        <f t="shared" si="3"/>
        <v>66.212879999999998</v>
      </c>
      <c r="M46" s="11">
        <f t="shared" si="4"/>
        <v>58.488044000000002</v>
      </c>
      <c r="N46" s="11">
        <f t="shared" si="5"/>
        <v>70.1856528</v>
      </c>
      <c r="O46" s="11">
        <f t="shared" si="6"/>
        <v>58.488044000000002</v>
      </c>
      <c r="P46" s="11">
        <f t="shared" si="7"/>
        <v>70.1856528</v>
      </c>
      <c r="Q46" s="11">
        <f t="shared" si="17"/>
        <v>64.336848400000008</v>
      </c>
      <c r="R46" s="12">
        <f t="shared" si="17"/>
        <v>77.204218080000004</v>
      </c>
      <c r="S46" s="12">
        <f t="shared" si="17"/>
        <v>64.336848400000008</v>
      </c>
      <c r="T46" s="12">
        <f t="shared" si="17"/>
        <v>77.204218080000004</v>
      </c>
      <c r="U46" s="10">
        <f t="shared" si="9"/>
        <v>68.840427788000014</v>
      </c>
      <c r="V46" s="12">
        <f t="shared" si="10"/>
        <v>82.608513345600016</v>
      </c>
      <c r="W46" s="12">
        <f t="shared" si="11"/>
        <v>68.840427788000014</v>
      </c>
      <c r="X46" s="12">
        <f t="shared" si="12"/>
        <v>82.608513345600016</v>
      </c>
      <c r="Y46" s="10">
        <f t="shared" si="13"/>
        <v>72.970853455280022</v>
      </c>
      <c r="Z46" s="12">
        <f t="shared" si="14"/>
        <v>87.565024146336029</v>
      </c>
      <c r="AA46" s="10">
        <f t="shared" si="15"/>
        <v>76.619396128044031</v>
      </c>
      <c r="AB46" s="12">
        <f t="shared" si="16"/>
        <v>91.943275353652837</v>
      </c>
    </row>
    <row r="47" spans="1:28" ht="38.25">
      <c r="A47" s="9" t="s">
        <v>194</v>
      </c>
      <c r="B47" s="7" t="s">
        <v>99</v>
      </c>
      <c r="C47" s="7" t="s">
        <v>100</v>
      </c>
      <c r="D47" s="7" t="s">
        <v>90</v>
      </c>
      <c r="E47" s="10">
        <v>61.36</v>
      </c>
      <c r="F47" s="10">
        <v>73.63</v>
      </c>
      <c r="G47" s="10">
        <v>61.36</v>
      </c>
      <c r="H47" s="10">
        <v>73.63</v>
      </c>
      <c r="I47" s="10">
        <f t="shared" si="0"/>
        <v>64.36663999999999</v>
      </c>
      <c r="J47" s="10">
        <f t="shared" si="1"/>
        <v>77.23996799999999</v>
      </c>
      <c r="K47" s="10">
        <f t="shared" si="2"/>
        <v>64.36663999999999</v>
      </c>
      <c r="L47" s="10">
        <f t="shared" si="3"/>
        <v>77.23996799999999</v>
      </c>
      <c r="M47" s="11">
        <f t="shared" si="4"/>
        <v>68.228638399999994</v>
      </c>
      <c r="N47" s="11">
        <f t="shared" si="5"/>
        <v>81.874366079999987</v>
      </c>
      <c r="O47" s="11">
        <f t="shared" si="6"/>
        <v>68.228638399999994</v>
      </c>
      <c r="P47" s="11">
        <f t="shared" si="7"/>
        <v>81.874366079999987</v>
      </c>
      <c r="Q47" s="11">
        <f t="shared" si="17"/>
        <v>75.051502240000005</v>
      </c>
      <c r="R47" s="12">
        <f t="shared" si="17"/>
        <v>90.061802688</v>
      </c>
      <c r="S47" s="12">
        <f t="shared" si="17"/>
        <v>75.051502240000005</v>
      </c>
      <c r="T47" s="12">
        <f t="shared" si="17"/>
        <v>90.061802688</v>
      </c>
      <c r="U47" s="10">
        <f t="shared" si="9"/>
        <v>80.305107396800011</v>
      </c>
      <c r="V47" s="12">
        <f t="shared" si="10"/>
        <v>96.366128876160005</v>
      </c>
      <c r="W47" s="12">
        <f t="shared" si="11"/>
        <v>80.305107396800011</v>
      </c>
      <c r="X47" s="12">
        <f t="shared" si="12"/>
        <v>96.366128876160005</v>
      </c>
      <c r="Y47" s="10">
        <f t="shared" si="13"/>
        <v>85.123413840608009</v>
      </c>
      <c r="Z47" s="12">
        <f t="shared" si="14"/>
        <v>102.1480966087296</v>
      </c>
      <c r="AA47" s="10">
        <f t="shared" si="15"/>
        <v>89.379584532638418</v>
      </c>
      <c r="AB47" s="12">
        <f t="shared" si="16"/>
        <v>107.2555014391661</v>
      </c>
    </row>
    <row r="48" spans="1:28" ht="38.25">
      <c r="A48" s="9" t="s">
        <v>195</v>
      </c>
      <c r="B48" s="7" t="s">
        <v>101</v>
      </c>
      <c r="C48" s="7" t="s">
        <v>102</v>
      </c>
      <c r="D48" s="7" t="s">
        <v>90</v>
      </c>
      <c r="E48" s="10">
        <v>70.13</v>
      </c>
      <c r="F48" s="10">
        <v>84.16</v>
      </c>
      <c r="G48" s="10">
        <v>70.13</v>
      </c>
      <c r="H48" s="10">
        <v>84.16</v>
      </c>
      <c r="I48" s="10">
        <f t="shared" si="0"/>
        <v>73.566369999999992</v>
      </c>
      <c r="J48" s="10">
        <f t="shared" si="1"/>
        <v>88.27964399999999</v>
      </c>
      <c r="K48" s="10">
        <f t="shared" si="2"/>
        <v>73.566369999999992</v>
      </c>
      <c r="L48" s="10">
        <f t="shared" si="3"/>
        <v>88.27964399999999</v>
      </c>
      <c r="M48" s="11">
        <f t="shared" si="4"/>
        <v>77.980352199999999</v>
      </c>
      <c r="N48" s="11">
        <f t="shared" si="5"/>
        <v>93.57642263999999</v>
      </c>
      <c r="O48" s="11">
        <f t="shared" si="6"/>
        <v>77.980352199999999</v>
      </c>
      <c r="P48" s="11">
        <f t="shared" si="7"/>
        <v>93.57642263999999</v>
      </c>
      <c r="Q48" s="11">
        <f t="shared" si="17"/>
        <v>85.778387420000001</v>
      </c>
      <c r="R48" s="12">
        <f t="shared" si="17"/>
        <v>102.934064904</v>
      </c>
      <c r="S48" s="12">
        <f t="shared" si="17"/>
        <v>85.778387420000001</v>
      </c>
      <c r="T48" s="12">
        <f t="shared" si="17"/>
        <v>102.934064904</v>
      </c>
      <c r="U48" s="10">
        <f t="shared" si="9"/>
        <v>91.782874539400012</v>
      </c>
      <c r="V48" s="12">
        <f t="shared" si="10"/>
        <v>110.13944944728001</v>
      </c>
      <c r="W48" s="12">
        <f t="shared" si="11"/>
        <v>91.782874539400012</v>
      </c>
      <c r="X48" s="12">
        <f t="shared" si="12"/>
        <v>110.13944944728001</v>
      </c>
      <c r="Y48" s="10">
        <f t="shared" si="13"/>
        <v>97.289847011764024</v>
      </c>
      <c r="Z48" s="12">
        <f t="shared" si="14"/>
        <v>116.74781641411683</v>
      </c>
      <c r="AA48" s="10">
        <f t="shared" si="15"/>
        <v>102.15433936235223</v>
      </c>
      <c r="AB48" s="12">
        <f t="shared" si="16"/>
        <v>122.58520723482268</v>
      </c>
    </row>
    <row r="49" spans="1:28" ht="38.25">
      <c r="A49" s="9" t="s">
        <v>196</v>
      </c>
      <c r="B49" s="7" t="s">
        <v>103</v>
      </c>
      <c r="C49" s="7" t="s">
        <v>104</v>
      </c>
      <c r="D49" s="7" t="s">
        <v>90</v>
      </c>
      <c r="E49" s="10">
        <v>78.900000000000006</v>
      </c>
      <c r="F49" s="10">
        <v>94.68</v>
      </c>
      <c r="G49" s="10">
        <v>78.900000000000006</v>
      </c>
      <c r="H49" s="10">
        <v>94.68</v>
      </c>
      <c r="I49" s="10">
        <f t="shared" si="0"/>
        <v>82.766099999999994</v>
      </c>
      <c r="J49" s="10">
        <f t="shared" si="1"/>
        <v>99.319319999999991</v>
      </c>
      <c r="K49" s="10">
        <f t="shared" si="2"/>
        <v>82.766099999999994</v>
      </c>
      <c r="L49" s="10">
        <f t="shared" si="3"/>
        <v>99.319319999999991</v>
      </c>
      <c r="M49" s="11">
        <f t="shared" si="4"/>
        <v>87.732066000000003</v>
      </c>
      <c r="N49" s="11">
        <f t="shared" si="5"/>
        <v>105.27847920000001</v>
      </c>
      <c r="O49" s="11">
        <f t="shared" si="6"/>
        <v>87.732066000000003</v>
      </c>
      <c r="P49" s="11">
        <f t="shared" si="7"/>
        <v>105.27847920000001</v>
      </c>
      <c r="Q49" s="11">
        <f t="shared" si="17"/>
        <v>96.505272600000012</v>
      </c>
      <c r="R49" s="12">
        <f t="shared" si="17"/>
        <v>115.80632712000002</v>
      </c>
      <c r="S49" s="12">
        <f t="shared" si="17"/>
        <v>96.505272600000012</v>
      </c>
      <c r="T49" s="12">
        <f t="shared" si="17"/>
        <v>115.80632712000002</v>
      </c>
      <c r="U49" s="10">
        <f t="shared" si="9"/>
        <v>103.26064168200001</v>
      </c>
      <c r="V49" s="12">
        <f t="shared" si="10"/>
        <v>123.91277001840001</v>
      </c>
      <c r="W49" s="12">
        <f t="shared" si="11"/>
        <v>103.26064168200001</v>
      </c>
      <c r="X49" s="12">
        <f t="shared" si="12"/>
        <v>123.91277001840001</v>
      </c>
      <c r="Y49" s="10">
        <f t="shared" si="13"/>
        <v>109.45628018292003</v>
      </c>
      <c r="Z49" s="12">
        <f t="shared" si="14"/>
        <v>131.34753621950404</v>
      </c>
      <c r="AA49" s="10">
        <f t="shared" si="15"/>
        <v>114.92909419206603</v>
      </c>
      <c r="AB49" s="12">
        <f t="shared" si="16"/>
        <v>137.91491303047923</v>
      </c>
    </row>
    <row r="50" spans="1:28" ht="38.25">
      <c r="A50" s="9" t="s">
        <v>197</v>
      </c>
      <c r="B50" s="7" t="s">
        <v>105</v>
      </c>
      <c r="C50" s="7" t="s">
        <v>106</v>
      </c>
      <c r="D50" s="7" t="s">
        <v>90</v>
      </c>
      <c r="E50" s="10">
        <v>87.66</v>
      </c>
      <c r="F50" s="10">
        <v>105.19</v>
      </c>
      <c r="G50" s="10">
        <v>87.66</v>
      </c>
      <c r="H50" s="10">
        <v>105.19</v>
      </c>
      <c r="I50" s="10">
        <f t="shared" si="0"/>
        <v>91.955339999999993</v>
      </c>
      <c r="J50" s="10">
        <f t="shared" si="1"/>
        <v>110.34640799999998</v>
      </c>
      <c r="K50" s="10">
        <f t="shared" si="2"/>
        <v>91.955339999999993</v>
      </c>
      <c r="L50" s="10">
        <f t="shared" si="3"/>
        <v>110.34640799999998</v>
      </c>
      <c r="M50" s="11">
        <f t="shared" si="4"/>
        <v>97.472660399999995</v>
      </c>
      <c r="N50" s="11">
        <f t="shared" si="5"/>
        <v>116.96719247999999</v>
      </c>
      <c r="O50" s="11">
        <f t="shared" si="6"/>
        <v>97.472660399999995</v>
      </c>
      <c r="P50" s="11">
        <f t="shared" si="7"/>
        <v>116.96719247999999</v>
      </c>
      <c r="Q50" s="11">
        <f t="shared" si="17"/>
        <v>107.21992644000001</v>
      </c>
      <c r="R50" s="12">
        <f t="shared" si="17"/>
        <v>128.66391172800002</v>
      </c>
      <c r="S50" s="12">
        <f t="shared" si="17"/>
        <v>107.21992644000001</v>
      </c>
      <c r="T50" s="12">
        <f t="shared" si="17"/>
        <v>128.66391172800002</v>
      </c>
      <c r="U50" s="10">
        <f t="shared" si="9"/>
        <v>114.72532129080001</v>
      </c>
      <c r="V50" s="12">
        <f t="shared" si="10"/>
        <v>137.67038554896001</v>
      </c>
      <c r="W50" s="12">
        <f t="shared" si="11"/>
        <v>114.72532129080001</v>
      </c>
      <c r="X50" s="12">
        <f t="shared" si="12"/>
        <v>137.67038554896001</v>
      </c>
      <c r="Y50" s="10">
        <f t="shared" si="13"/>
        <v>121.60884056824801</v>
      </c>
      <c r="Z50" s="12">
        <f t="shared" si="14"/>
        <v>145.93060868189761</v>
      </c>
      <c r="AA50" s="10">
        <f t="shared" si="15"/>
        <v>127.68928259666042</v>
      </c>
      <c r="AB50" s="12">
        <f t="shared" si="16"/>
        <v>153.22713911599249</v>
      </c>
    </row>
    <row r="51" spans="1:28" ht="25.5">
      <c r="A51" s="9" t="s">
        <v>30</v>
      </c>
      <c r="B51" s="7" t="s">
        <v>107</v>
      </c>
      <c r="C51" s="7" t="s">
        <v>108</v>
      </c>
      <c r="D51" s="7" t="s">
        <v>90</v>
      </c>
      <c r="E51" s="8" t="s">
        <v>14</v>
      </c>
      <c r="F51" s="8" t="s">
        <v>14</v>
      </c>
      <c r="G51" s="8" t="s">
        <v>14</v>
      </c>
      <c r="H51" s="8" t="s">
        <v>14</v>
      </c>
      <c r="I51" s="10"/>
      <c r="J51" s="10"/>
      <c r="K51" s="10"/>
      <c r="L51" s="10"/>
      <c r="M51" s="11"/>
      <c r="N51" s="11"/>
      <c r="O51" s="11"/>
      <c r="P51" s="11"/>
      <c r="Q51" s="11"/>
      <c r="R51" s="12"/>
      <c r="S51" s="12"/>
      <c r="T51" s="12"/>
      <c r="U51" s="10"/>
      <c r="V51" s="12"/>
      <c r="W51" s="12"/>
      <c r="X51" s="12"/>
      <c r="Y51" s="10"/>
      <c r="Z51" s="12"/>
      <c r="AA51" s="10"/>
      <c r="AB51" s="12"/>
    </row>
    <row r="52" spans="1:28" ht="38.25">
      <c r="A52" s="9" t="s">
        <v>198</v>
      </c>
      <c r="B52" s="7" t="s">
        <v>109</v>
      </c>
      <c r="C52" s="7" t="s">
        <v>110</v>
      </c>
      <c r="D52" s="7" t="s">
        <v>111</v>
      </c>
      <c r="E52" s="10">
        <v>7.3</v>
      </c>
      <c r="F52" s="10">
        <v>8.76</v>
      </c>
      <c r="G52" s="10">
        <v>7.3</v>
      </c>
      <c r="H52" s="10">
        <v>8.76</v>
      </c>
      <c r="I52" s="10">
        <f t="shared" si="0"/>
        <v>7.6576999999999993</v>
      </c>
      <c r="J52" s="10">
        <f t="shared" si="1"/>
        <v>9.1892399999999981</v>
      </c>
      <c r="K52" s="10">
        <f t="shared" si="2"/>
        <v>7.6576999999999993</v>
      </c>
      <c r="L52" s="10">
        <f t="shared" si="3"/>
        <v>9.1892399999999981</v>
      </c>
      <c r="M52" s="11">
        <f t="shared" si="4"/>
        <v>8.1171620000000004</v>
      </c>
      <c r="N52" s="11">
        <f t="shared" si="5"/>
        <v>9.7405944000000009</v>
      </c>
      <c r="O52" s="11">
        <f t="shared" si="6"/>
        <v>8.1171620000000004</v>
      </c>
      <c r="P52" s="11">
        <f t="shared" si="7"/>
        <v>9.7405944000000009</v>
      </c>
      <c r="Q52" s="11">
        <f t="shared" si="17"/>
        <v>8.9288782000000015</v>
      </c>
      <c r="R52" s="12">
        <f t="shared" si="17"/>
        <v>10.714653840000002</v>
      </c>
      <c r="S52" s="12">
        <f t="shared" si="17"/>
        <v>8.9288782000000015</v>
      </c>
      <c r="T52" s="12">
        <f t="shared" si="17"/>
        <v>10.714653840000002</v>
      </c>
      <c r="U52" s="10">
        <f t="shared" si="9"/>
        <v>9.553899674000002</v>
      </c>
      <c r="V52" s="12">
        <f t="shared" si="10"/>
        <v>11.464679608800003</v>
      </c>
      <c r="W52" s="12">
        <f t="shared" si="11"/>
        <v>9.553899674000002</v>
      </c>
      <c r="X52" s="12">
        <f t="shared" si="12"/>
        <v>11.464679608800003</v>
      </c>
      <c r="Y52" s="10">
        <f t="shared" si="13"/>
        <v>10.127133654440003</v>
      </c>
      <c r="Z52" s="12">
        <f t="shared" si="14"/>
        <v>12.152560385328004</v>
      </c>
      <c r="AA52" s="10">
        <f t="shared" si="15"/>
        <v>10.633490337162003</v>
      </c>
      <c r="AB52" s="12">
        <f t="shared" si="16"/>
        <v>12.760188404594404</v>
      </c>
    </row>
    <row r="53" spans="1:28" ht="25.5">
      <c r="A53" s="9" t="s">
        <v>199</v>
      </c>
      <c r="B53" s="7" t="s">
        <v>112</v>
      </c>
      <c r="C53" s="7" t="s">
        <v>113</v>
      </c>
      <c r="D53" s="7" t="s">
        <v>111</v>
      </c>
      <c r="E53" s="10">
        <v>13.15</v>
      </c>
      <c r="F53" s="10">
        <v>15.78</v>
      </c>
      <c r="G53" s="10">
        <v>13.15</v>
      </c>
      <c r="H53" s="10">
        <v>15.78</v>
      </c>
      <c r="I53" s="10">
        <f t="shared" si="0"/>
        <v>13.79435</v>
      </c>
      <c r="J53" s="10">
        <f t="shared" si="1"/>
        <v>16.55322</v>
      </c>
      <c r="K53" s="10">
        <f t="shared" si="2"/>
        <v>13.79435</v>
      </c>
      <c r="L53" s="10">
        <f t="shared" si="3"/>
        <v>16.55322</v>
      </c>
      <c r="M53" s="11">
        <f t="shared" si="4"/>
        <v>14.622011000000001</v>
      </c>
      <c r="N53" s="11">
        <f t="shared" si="5"/>
        <v>17.5464132</v>
      </c>
      <c r="O53" s="11">
        <f t="shared" si="6"/>
        <v>14.622011000000001</v>
      </c>
      <c r="P53" s="11">
        <f t="shared" si="7"/>
        <v>17.5464132</v>
      </c>
      <c r="Q53" s="11">
        <f t="shared" si="17"/>
        <v>16.084212100000002</v>
      </c>
      <c r="R53" s="12">
        <f t="shared" si="17"/>
        <v>19.301054520000001</v>
      </c>
      <c r="S53" s="12">
        <f t="shared" si="17"/>
        <v>16.084212100000002</v>
      </c>
      <c r="T53" s="12">
        <f t="shared" si="17"/>
        <v>19.301054520000001</v>
      </c>
      <c r="U53" s="10">
        <f t="shared" si="9"/>
        <v>17.210106947000003</v>
      </c>
      <c r="V53" s="12">
        <f t="shared" si="10"/>
        <v>20.652128336400004</v>
      </c>
      <c r="W53" s="12">
        <f t="shared" si="11"/>
        <v>17.210106947000003</v>
      </c>
      <c r="X53" s="12">
        <f t="shared" si="12"/>
        <v>20.652128336400004</v>
      </c>
      <c r="Y53" s="10">
        <f t="shared" si="13"/>
        <v>18.242713363820005</v>
      </c>
      <c r="Z53" s="12">
        <f t="shared" si="14"/>
        <v>21.891256036584007</v>
      </c>
      <c r="AA53" s="10">
        <f t="shared" si="15"/>
        <v>19.154849032011008</v>
      </c>
      <c r="AB53" s="12">
        <f t="shared" si="16"/>
        <v>22.985818838413209</v>
      </c>
    </row>
    <row r="54" spans="1:28" ht="38.25">
      <c r="A54" s="9" t="s">
        <v>200</v>
      </c>
      <c r="B54" s="7" t="s">
        <v>114</v>
      </c>
      <c r="C54" s="7" t="s">
        <v>115</v>
      </c>
      <c r="D54" s="7" t="s">
        <v>111</v>
      </c>
      <c r="E54" s="10">
        <v>11.69</v>
      </c>
      <c r="F54" s="10">
        <v>14.03</v>
      </c>
      <c r="G54" s="10">
        <v>11.69</v>
      </c>
      <c r="H54" s="10">
        <v>14.03</v>
      </c>
      <c r="I54" s="10">
        <f t="shared" si="0"/>
        <v>12.262809999999998</v>
      </c>
      <c r="J54" s="10">
        <f t="shared" si="1"/>
        <v>14.715371999999997</v>
      </c>
      <c r="K54" s="10">
        <f t="shared" si="2"/>
        <v>12.262809999999998</v>
      </c>
      <c r="L54" s="10">
        <f t="shared" si="3"/>
        <v>14.715371999999997</v>
      </c>
      <c r="M54" s="11">
        <f t="shared" si="4"/>
        <v>12.998578599999998</v>
      </c>
      <c r="N54" s="11">
        <f t="shared" si="5"/>
        <v>15.598294319999997</v>
      </c>
      <c r="O54" s="11">
        <f t="shared" si="6"/>
        <v>12.998578599999998</v>
      </c>
      <c r="P54" s="11">
        <f t="shared" si="7"/>
        <v>15.598294319999997</v>
      </c>
      <c r="Q54" s="11">
        <f t="shared" si="17"/>
        <v>14.29843646</v>
      </c>
      <c r="R54" s="12">
        <f t="shared" si="17"/>
        <v>17.158123751999998</v>
      </c>
      <c r="S54" s="12">
        <f t="shared" si="17"/>
        <v>14.29843646</v>
      </c>
      <c r="T54" s="12">
        <f t="shared" si="17"/>
        <v>17.158123751999998</v>
      </c>
      <c r="U54" s="10">
        <f t="shared" si="9"/>
        <v>15.299327012200001</v>
      </c>
      <c r="V54" s="12">
        <f t="shared" si="10"/>
        <v>18.359192414639999</v>
      </c>
      <c r="W54" s="12">
        <f t="shared" si="11"/>
        <v>15.299327012200001</v>
      </c>
      <c r="X54" s="12">
        <f t="shared" si="12"/>
        <v>18.359192414639999</v>
      </c>
      <c r="Y54" s="10">
        <f t="shared" si="13"/>
        <v>16.217286632932002</v>
      </c>
      <c r="Z54" s="12">
        <f t="shared" si="14"/>
        <v>19.4607439595184</v>
      </c>
      <c r="AA54" s="10">
        <f t="shared" si="15"/>
        <v>17.028150964578604</v>
      </c>
      <c r="AB54" s="12">
        <f t="shared" si="16"/>
        <v>20.433781157494323</v>
      </c>
    </row>
    <row r="55" spans="1:28" ht="89.25">
      <c r="A55" s="9" t="s">
        <v>201</v>
      </c>
      <c r="B55" s="7" t="s">
        <v>116</v>
      </c>
      <c r="C55" s="7" t="s">
        <v>117</v>
      </c>
      <c r="D55" s="7" t="s">
        <v>111</v>
      </c>
      <c r="E55" s="10">
        <v>32.15</v>
      </c>
      <c r="F55" s="10">
        <v>38.58</v>
      </c>
      <c r="G55" s="10">
        <v>32.15</v>
      </c>
      <c r="H55" s="10">
        <v>38.58</v>
      </c>
      <c r="I55" s="10">
        <f t="shared" si="0"/>
        <v>33.725349999999999</v>
      </c>
      <c r="J55" s="10">
        <f t="shared" si="1"/>
        <v>40.470419999999997</v>
      </c>
      <c r="K55" s="10">
        <f t="shared" si="2"/>
        <v>33.725349999999999</v>
      </c>
      <c r="L55" s="10">
        <f t="shared" si="3"/>
        <v>40.470419999999997</v>
      </c>
      <c r="M55" s="11">
        <f t="shared" si="4"/>
        <v>35.748871000000001</v>
      </c>
      <c r="N55" s="11">
        <f t="shared" si="5"/>
        <v>42.898645199999997</v>
      </c>
      <c r="O55" s="11">
        <f t="shared" si="6"/>
        <v>35.748871000000001</v>
      </c>
      <c r="P55" s="11">
        <f t="shared" si="7"/>
        <v>42.898645199999997</v>
      </c>
      <c r="Q55" s="11">
        <f t="shared" si="17"/>
        <v>39.323758100000006</v>
      </c>
      <c r="R55" s="12">
        <f t="shared" si="17"/>
        <v>47.188509719999999</v>
      </c>
      <c r="S55" s="12">
        <f t="shared" si="17"/>
        <v>39.323758100000006</v>
      </c>
      <c r="T55" s="12">
        <f t="shared" si="17"/>
        <v>47.188509719999999</v>
      </c>
      <c r="U55" s="10">
        <f t="shared" si="9"/>
        <v>42.076421167000007</v>
      </c>
      <c r="V55" s="12">
        <f t="shared" si="10"/>
        <v>50.491705400400008</v>
      </c>
      <c r="W55" s="12">
        <f t="shared" si="11"/>
        <v>42.076421167000007</v>
      </c>
      <c r="X55" s="12">
        <f t="shared" si="12"/>
        <v>50.491705400400008</v>
      </c>
      <c r="Y55" s="10">
        <f t="shared" si="13"/>
        <v>44.601006437020011</v>
      </c>
      <c r="Z55" s="12">
        <f t="shared" si="14"/>
        <v>53.521207724424009</v>
      </c>
      <c r="AA55" s="10">
        <f t="shared" si="15"/>
        <v>46.831056758871014</v>
      </c>
      <c r="AB55" s="12">
        <f t="shared" si="16"/>
        <v>56.197268110645219</v>
      </c>
    </row>
    <row r="56" spans="1:28" ht="89.25">
      <c r="A56" s="9" t="s">
        <v>202</v>
      </c>
      <c r="B56" s="7" t="s">
        <v>118</v>
      </c>
      <c r="C56" s="7" t="s">
        <v>119</v>
      </c>
      <c r="D56" s="7" t="s">
        <v>111</v>
      </c>
      <c r="E56" s="10">
        <v>46.75</v>
      </c>
      <c r="F56" s="10">
        <v>56.1</v>
      </c>
      <c r="G56" s="10">
        <v>46.75</v>
      </c>
      <c r="H56" s="10">
        <v>56.1</v>
      </c>
      <c r="I56" s="10">
        <f t="shared" si="0"/>
        <v>49.040749999999996</v>
      </c>
      <c r="J56" s="10">
        <f t="shared" si="1"/>
        <v>58.848899999999993</v>
      </c>
      <c r="K56" s="10">
        <f t="shared" si="2"/>
        <v>49.040749999999996</v>
      </c>
      <c r="L56" s="10">
        <f t="shared" si="3"/>
        <v>58.848899999999993</v>
      </c>
      <c r="M56" s="11">
        <f t="shared" si="4"/>
        <v>51.983194999999995</v>
      </c>
      <c r="N56" s="11">
        <f t="shared" si="5"/>
        <v>62.379833999999988</v>
      </c>
      <c r="O56" s="11">
        <f t="shared" si="6"/>
        <v>51.983194999999995</v>
      </c>
      <c r="P56" s="11">
        <f t="shared" si="7"/>
        <v>62.379833999999988</v>
      </c>
      <c r="Q56" s="11">
        <f t="shared" si="17"/>
        <v>57.181514499999999</v>
      </c>
      <c r="R56" s="12">
        <f t="shared" si="17"/>
        <v>68.617817399999993</v>
      </c>
      <c r="S56" s="12">
        <f t="shared" si="17"/>
        <v>57.181514499999999</v>
      </c>
      <c r="T56" s="12">
        <f t="shared" si="17"/>
        <v>68.617817399999993</v>
      </c>
      <c r="U56" s="10">
        <f t="shared" si="9"/>
        <v>61.184220515</v>
      </c>
      <c r="V56" s="12">
        <f t="shared" si="10"/>
        <v>73.421064618000003</v>
      </c>
      <c r="W56" s="12">
        <f t="shared" si="11"/>
        <v>61.184220515</v>
      </c>
      <c r="X56" s="12">
        <f t="shared" si="12"/>
        <v>73.421064618000003</v>
      </c>
      <c r="Y56" s="10">
        <f t="shared" si="13"/>
        <v>64.855273745900007</v>
      </c>
      <c r="Z56" s="12">
        <f t="shared" si="14"/>
        <v>77.826328495080006</v>
      </c>
      <c r="AA56" s="10">
        <f t="shared" si="15"/>
        <v>68.098037433195017</v>
      </c>
      <c r="AB56" s="12">
        <f t="shared" si="16"/>
        <v>81.717644919834015</v>
      </c>
    </row>
    <row r="57" spans="1:28" ht="89.25">
      <c r="A57" s="9" t="s">
        <v>203</v>
      </c>
      <c r="B57" s="7" t="s">
        <v>120</v>
      </c>
      <c r="C57" s="7" t="s">
        <v>121</v>
      </c>
      <c r="D57" s="7" t="s">
        <v>111</v>
      </c>
      <c r="E57" s="10">
        <v>90.58</v>
      </c>
      <c r="F57" s="10">
        <v>108.7</v>
      </c>
      <c r="G57" s="10">
        <v>90.58</v>
      </c>
      <c r="H57" s="10">
        <v>108.7</v>
      </c>
      <c r="I57" s="10">
        <f t="shared" si="0"/>
        <v>95.018419999999992</v>
      </c>
      <c r="J57" s="10">
        <f t="shared" si="1"/>
        <v>114.02210399999998</v>
      </c>
      <c r="K57" s="10">
        <f t="shared" si="2"/>
        <v>95.018419999999992</v>
      </c>
      <c r="L57" s="10">
        <f t="shared" si="3"/>
        <v>114.02210399999998</v>
      </c>
      <c r="M57" s="11">
        <f t="shared" si="4"/>
        <v>100.71952519999999</v>
      </c>
      <c r="N57" s="11">
        <f t="shared" si="5"/>
        <v>120.86343023999999</v>
      </c>
      <c r="O57" s="11">
        <f t="shared" si="6"/>
        <v>100.71952519999999</v>
      </c>
      <c r="P57" s="11">
        <f t="shared" si="7"/>
        <v>120.86343023999999</v>
      </c>
      <c r="Q57" s="11">
        <f t="shared" si="17"/>
        <v>110.79147772</v>
      </c>
      <c r="R57" s="12">
        <f t="shared" si="17"/>
        <v>132.94977326399999</v>
      </c>
      <c r="S57" s="12">
        <f t="shared" si="17"/>
        <v>110.79147772</v>
      </c>
      <c r="T57" s="12">
        <f t="shared" si="17"/>
        <v>132.94977326399999</v>
      </c>
      <c r="U57" s="10">
        <f t="shared" si="9"/>
        <v>118.54688116040001</v>
      </c>
      <c r="V57" s="12">
        <f t="shared" si="10"/>
        <v>142.25625739247999</v>
      </c>
      <c r="W57" s="12">
        <f t="shared" si="11"/>
        <v>118.54688116040001</v>
      </c>
      <c r="X57" s="12">
        <f t="shared" si="12"/>
        <v>142.25625739247999</v>
      </c>
      <c r="Y57" s="10">
        <f t="shared" si="13"/>
        <v>125.65969403002401</v>
      </c>
      <c r="Z57" s="12">
        <f t="shared" si="14"/>
        <v>150.79163283602881</v>
      </c>
      <c r="AA57" s="10">
        <f t="shared" si="15"/>
        <v>131.94267873152521</v>
      </c>
      <c r="AB57" s="12">
        <f t="shared" si="16"/>
        <v>158.33121447783023</v>
      </c>
    </row>
    <row r="58" spans="1:28" ht="89.25">
      <c r="A58" s="9" t="s">
        <v>204</v>
      </c>
      <c r="B58" s="7" t="s">
        <v>122</v>
      </c>
      <c r="C58" s="7" t="s">
        <v>123</v>
      </c>
      <c r="D58" s="7" t="s">
        <v>111</v>
      </c>
      <c r="E58" s="10">
        <v>134.41999999999999</v>
      </c>
      <c r="F58" s="10">
        <v>161.30000000000001</v>
      </c>
      <c r="G58" s="10">
        <v>134.41999999999999</v>
      </c>
      <c r="H58" s="10">
        <v>161.30000000000001</v>
      </c>
      <c r="I58" s="10">
        <f t="shared" si="0"/>
        <v>141.00657999999999</v>
      </c>
      <c r="J58" s="10">
        <f t="shared" si="1"/>
        <v>169.20789599999998</v>
      </c>
      <c r="K58" s="10">
        <f t="shared" si="2"/>
        <v>141.00657999999999</v>
      </c>
      <c r="L58" s="10">
        <f t="shared" si="3"/>
        <v>169.20789599999998</v>
      </c>
      <c r="M58" s="11">
        <f t="shared" si="4"/>
        <v>149.4669748</v>
      </c>
      <c r="N58" s="11">
        <f t="shared" si="5"/>
        <v>179.36036976</v>
      </c>
      <c r="O58" s="11">
        <f t="shared" si="6"/>
        <v>149.4669748</v>
      </c>
      <c r="P58" s="11">
        <f t="shared" si="7"/>
        <v>179.36036976</v>
      </c>
      <c r="Q58" s="11">
        <f t="shared" si="17"/>
        <v>164.41367228000001</v>
      </c>
      <c r="R58" s="12">
        <f t="shared" si="17"/>
        <v>197.29640673600002</v>
      </c>
      <c r="S58" s="12">
        <f t="shared" si="17"/>
        <v>164.41367228000001</v>
      </c>
      <c r="T58" s="12">
        <f t="shared" si="17"/>
        <v>197.29640673600002</v>
      </c>
      <c r="U58" s="10">
        <f t="shared" si="9"/>
        <v>175.92262933960004</v>
      </c>
      <c r="V58" s="12">
        <f t="shared" si="10"/>
        <v>211.10715520752004</v>
      </c>
      <c r="W58" s="12">
        <f t="shared" si="11"/>
        <v>175.92262933960004</v>
      </c>
      <c r="X58" s="12">
        <f t="shared" si="12"/>
        <v>211.10715520752004</v>
      </c>
      <c r="Y58" s="10">
        <f t="shared" si="13"/>
        <v>186.47798709997605</v>
      </c>
      <c r="Z58" s="12">
        <f t="shared" si="14"/>
        <v>223.77358451997125</v>
      </c>
      <c r="AA58" s="10">
        <f t="shared" si="15"/>
        <v>195.80188645497486</v>
      </c>
      <c r="AB58" s="12">
        <f t="shared" si="16"/>
        <v>234.96226374596984</v>
      </c>
    </row>
    <row r="59" spans="1:28" ht="38.25">
      <c r="A59" s="9" t="s">
        <v>205</v>
      </c>
      <c r="B59" s="7" t="s">
        <v>124</v>
      </c>
      <c r="C59" s="7" t="s">
        <v>125</v>
      </c>
      <c r="D59" s="7" t="s">
        <v>111</v>
      </c>
      <c r="E59" s="10">
        <v>23.38</v>
      </c>
      <c r="F59" s="10">
        <v>28.06</v>
      </c>
      <c r="G59" s="10">
        <v>23.38</v>
      </c>
      <c r="H59" s="10">
        <v>28.06</v>
      </c>
      <c r="I59" s="10">
        <f t="shared" si="0"/>
        <v>24.525619999999996</v>
      </c>
      <c r="J59" s="10">
        <f t="shared" si="1"/>
        <v>29.430743999999994</v>
      </c>
      <c r="K59" s="10">
        <f t="shared" si="2"/>
        <v>24.525619999999996</v>
      </c>
      <c r="L59" s="10">
        <f t="shared" si="3"/>
        <v>29.430743999999994</v>
      </c>
      <c r="M59" s="11">
        <f t="shared" si="4"/>
        <v>25.997157199999997</v>
      </c>
      <c r="N59" s="11">
        <f t="shared" si="5"/>
        <v>31.196588639999995</v>
      </c>
      <c r="O59" s="11">
        <f t="shared" si="6"/>
        <v>25.997157199999997</v>
      </c>
      <c r="P59" s="11">
        <f t="shared" si="7"/>
        <v>31.196588639999995</v>
      </c>
      <c r="Q59" s="11">
        <f t="shared" si="17"/>
        <v>28.596872919999999</v>
      </c>
      <c r="R59" s="12">
        <f t="shared" si="17"/>
        <v>34.316247503999996</v>
      </c>
      <c r="S59" s="12">
        <f t="shared" si="17"/>
        <v>28.596872919999999</v>
      </c>
      <c r="T59" s="12">
        <f t="shared" si="17"/>
        <v>34.316247503999996</v>
      </c>
      <c r="U59" s="10">
        <f t="shared" si="9"/>
        <v>30.598654024400002</v>
      </c>
      <c r="V59" s="12">
        <f t="shared" si="10"/>
        <v>36.718384829279998</v>
      </c>
      <c r="W59" s="12">
        <f t="shared" si="11"/>
        <v>30.598654024400002</v>
      </c>
      <c r="X59" s="12">
        <f t="shared" si="12"/>
        <v>36.718384829279998</v>
      </c>
      <c r="Y59" s="10">
        <f t="shared" si="13"/>
        <v>32.434573265864003</v>
      </c>
      <c r="Z59" s="12">
        <f t="shared" si="14"/>
        <v>38.921487919036799</v>
      </c>
      <c r="AA59" s="10">
        <f t="shared" si="15"/>
        <v>34.056301929157208</v>
      </c>
      <c r="AB59" s="12">
        <f t="shared" si="16"/>
        <v>40.867562314988646</v>
      </c>
    </row>
    <row r="60" spans="1:28" ht="38.25">
      <c r="A60" s="9" t="s">
        <v>206</v>
      </c>
      <c r="B60" s="7" t="s">
        <v>126</v>
      </c>
      <c r="C60" s="7" t="s">
        <v>127</v>
      </c>
      <c r="D60" s="7" t="s">
        <v>111</v>
      </c>
      <c r="E60" s="10">
        <v>40.909999999999997</v>
      </c>
      <c r="F60" s="10">
        <v>49.09</v>
      </c>
      <c r="G60" s="10">
        <v>40.909999999999997</v>
      </c>
      <c r="H60" s="10">
        <v>49.09</v>
      </c>
      <c r="I60" s="10">
        <f t="shared" si="0"/>
        <v>42.914589999999997</v>
      </c>
      <c r="J60" s="10">
        <f t="shared" si="1"/>
        <v>51.497507999999996</v>
      </c>
      <c r="K60" s="10">
        <f t="shared" si="2"/>
        <v>42.914589999999997</v>
      </c>
      <c r="L60" s="10">
        <f t="shared" si="3"/>
        <v>51.497507999999996</v>
      </c>
      <c r="M60" s="11">
        <f t="shared" si="4"/>
        <v>45.4894654</v>
      </c>
      <c r="N60" s="11">
        <f t="shared" si="5"/>
        <v>54.587358479999999</v>
      </c>
      <c r="O60" s="11">
        <f t="shared" si="6"/>
        <v>45.4894654</v>
      </c>
      <c r="P60" s="11">
        <f t="shared" si="7"/>
        <v>54.587358479999999</v>
      </c>
      <c r="Q60" s="11">
        <f t="shared" si="17"/>
        <v>50.038411940000003</v>
      </c>
      <c r="R60" s="12">
        <f t="shared" si="17"/>
        <v>60.046094328000002</v>
      </c>
      <c r="S60" s="12">
        <f t="shared" si="17"/>
        <v>50.038411940000003</v>
      </c>
      <c r="T60" s="12">
        <f t="shared" si="17"/>
        <v>60.046094328000002</v>
      </c>
      <c r="U60" s="10">
        <f t="shared" si="9"/>
        <v>53.541100775800004</v>
      </c>
      <c r="V60" s="12">
        <f t="shared" si="10"/>
        <v>64.249320930959996</v>
      </c>
      <c r="W60" s="12">
        <f t="shared" si="11"/>
        <v>53.541100775800004</v>
      </c>
      <c r="X60" s="12">
        <f t="shared" si="12"/>
        <v>64.249320930959996</v>
      </c>
      <c r="Y60" s="10">
        <f t="shared" si="13"/>
        <v>56.753566822348006</v>
      </c>
      <c r="Z60" s="12">
        <f t="shared" si="14"/>
        <v>68.104280186817604</v>
      </c>
      <c r="AA60" s="10">
        <f t="shared" si="15"/>
        <v>59.591245163465409</v>
      </c>
      <c r="AB60" s="12">
        <f t="shared" si="16"/>
        <v>71.509494196158485</v>
      </c>
    </row>
    <row r="61" spans="1:28" ht="38.25">
      <c r="A61" s="9" t="s">
        <v>207</v>
      </c>
      <c r="B61" s="7" t="s">
        <v>128</v>
      </c>
      <c r="C61" s="7" t="s">
        <v>129</v>
      </c>
      <c r="D61" s="7" t="s">
        <v>111</v>
      </c>
      <c r="E61" s="10">
        <v>46.75</v>
      </c>
      <c r="F61" s="10">
        <v>56.1</v>
      </c>
      <c r="G61" s="10">
        <v>46.75</v>
      </c>
      <c r="H61" s="10">
        <v>56.1</v>
      </c>
      <c r="I61" s="10">
        <f t="shared" si="0"/>
        <v>49.040749999999996</v>
      </c>
      <c r="J61" s="10">
        <f t="shared" si="1"/>
        <v>58.848899999999993</v>
      </c>
      <c r="K61" s="10">
        <f t="shared" si="2"/>
        <v>49.040749999999996</v>
      </c>
      <c r="L61" s="10">
        <f t="shared" si="3"/>
        <v>58.848899999999993</v>
      </c>
      <c r="M61" s="11">
        <f t="shared" si="4"/>
        <v>51.983194999999995</v>
      </c>
      <c r="N61" s="11">
        <f t="shared" si="5"/>
        <v>62.379833999999988</v>
      </c>
      <c r="O61" s="11">
        <f t="shared" si="6"/>
        <v>51.983194999999995</v>
      </c>
      <c r="P61" s="11">
        <f t="shared" si="7"/>
        <v>62.379833999999988</v>
      </c>
      <c r="Q61" s="11">
        <f t="shared" si="17"/>
        <v>57.181514499999999</v>
      </c>
      <c r="R61" s="12">
        <f t="shared" si="17"/>
        <v>68.617817399999993</v>
      </c>
      <c r="S61" s="12">
        <f t="shared" si="17"/>
        <v>57.181514499999999</v>
      </c>
      <c r="T61" s="12">
        <f t="shared" si="17"/>
        <v>68.617817399999993</v>
      </c>
      <c r="U61" s="10">
        <f t="shared" si="9"/>
        <v>61.184220515</v>
      </c>
      <c r="V61" s="12">
        <f t="shared" si="10"/>
        <v>73.421064618000003</v>
      </c>
      <c r="W61" s="12">
        <f t="shared" si="11"/>
        <v>61.184220515</v>
      </c>
      <c r="X61" s="12">
        <f t="shared" si="12"/>
        <v>73.421064618000003</v>
      </c>
      <c r="Y61" s="10">
        <f t="shared" si="13"/>
        <v>64.855273745900007</v>
      </c>
      <c r="Z61" s="12">
        <f t="shared" si="14"/>
        <v>77.826328495080006</v>
      </c>
      <c r="AA61" s="10">
        <f t="shared" si="15"/>
        <v>68.098037433195017</v>
      </c>
      <c r="AB61" s="12">
        <f t="shared" si="16"/>
        <v>81.717644919834015</v>
      </c>
    </row>
    <row r="62" spans="1:28" ht="51">
      <c r="A62" s="9" t="s">
        <v>208</v>
      </c>
      <c r="B62" s="7" t="s">
        <v>130</v>
      </c>
      <c r="C62" s="7" t="s">
        <v>131</v>
      </c>
      <c r="D62" s="7" t="s">
        <v>111</v>
      </c>
      <c r="E62" s="10">
        <v>67.209999999999994</v>
      </c>
      <c r="F62" s="10">
        <v>80.650000000000006</v>
      </c>
      <c r="G62" s="10">
        <v>67.209999999999994</v>
      </c>
      <c r="H62" s="10">
        <v>80.650000000000006</v>
      </c>
      <c r="I62" s="10">
        <f t="shared" si="0"/>
        <v>70.503289999999993</v>
      </c>
      <c r="J62" s="10">
        <f t="shared" si="1"/>
        <v>84.603947999999988</v>
      </c>
      <c r="K62" s="10">
        <f t="shared" si="2"/>
        <v>70.503289999999993</v>
      </c>
      <c r="L62" s="10">
        <f t="shared" si="3"/>
        <v>84.603947999999988</v>
      </c>
      <c r="M62" s="11">
        <f t="shared" si="4"/>
        <v>74.733487400000001</v>
      </c>
      <c r="N62" s="11">
        <f t="shared" si="5"/>
        <v>89.680184879999999</v>
      </c>
      <c r="O62" s="11">
        <f t="shared" si="6"/>
        <v>74.733487400000001</v>
      </c>
      <c r="P62" s="11">
        <f t="shared" si="7"/>
        <v>89.680184879999999</v>
      </c>
      <c r="Q62" s="11">
        <f t="shared" si="17"/>
        <v>82.206836140000007</v>
      </c>
      <c r="R62" s="12">
        <f t="shared" si="17"/>
        <v>98.648203368000011</v>
      </c>
      <c r="S62" s="12">
        <f t="shared" si="17"/>
        <v>82.206836140000007</v>
      </c>
      <c r="T62" s="12">
        <f t="shared" si="17"/>
        <v>98.648203368000011</v>
      </c>
      <c r="U62" s="10">
        <f t="shared" si="9"/>
        <v>87.961314669800018</v>
      </c>
      <c r="V62" s="12">
        <f t="shared" si="10"/>
        <v>105.55357760376002</v>
      </c>
      <c r="W62" s="12">
        <f t="shared" si="11"/>
        <v>87.961314669800018</v>
      </c>
      <c r="X62" s="12">
        <f t="shared" si="12"/>
        <v>105.55357760376002</v>
      </c>
      <c r="Y62" s="10">
        <f t="shared" si="13"/>
        <v>93.238993549988024</v>
      </c>
      <c r="Z62" s="12">
        <f t="shared" si="14"/>
        <v>111.88679225998563</v>
      </c>
      <c r="AA62" s="10">
        <f t="shared" si="15"/>
        <v>97.900943227487431</v>
      </c>
      <c r="AB62" s="12">
        <f t="shared" si="16"/>
        <v>117.48113187298492</v>
      </c>
    </row>
    <row r="63" spans="1:28" ht="102">
      <c r="A63" s="9" t="s">
        <v>209</v>
      </c>
      <c r="B63" s="7" t="s">
        <v>132</v>
      </c>
      <c r="C63" s="7" t="s">
        <v>133</v>
      </c>
      <c r="D63" s="7" t="s">
        <v>111</v>
      </c>
      <c r="E63" s="10">
        <v>145.94999999999999</v>
      </c>
      <c r="F63" s="10">
        <v>175.14</v>
      </c>
      <c r="G63" s="10">
        <v>145.94999999999999</v>
      </c>
      <c r="H63" s="10">
        <v>175.14</v>
      </c>
      <c r="I63" s="10">
        <f t="shared" si="0"/>
        <v>153.10154999999997</v>
      </c>
      <c r="J63" s="10">
        <f t="shared" si="1"/>
        <v>183.72185999999996</v>
      </c>
      <c r="K63" s="10">
        <f t="shared" si="2"/>
        <v>153.10154999999997</v>
      </c>
      <c r="L63" s="10">
        <f t="shared" si="3"/>
        <v>183.72185999999996</v>
      </c>
      <c r="M63" s="11">
        <f t="shared" si="4"/>
        <v>162.28764299999997</v>
      </c>
      <c r="N63" s="11">
        <f t="shared" si="5"/>
        <v>194.74517159999996</v>
      </c>
      <c r="O63" s="11">
        <f t="shared" si="6"/>
        <v>162.28764299999997</v>
      </c>
      <c r="P63" s="11">
        <f t="shared" si="7"/>
        <v>194.74517159999996</v>
      </c>
      <c r="Q63" s="11">
        <f t="shared" si="17"/>
        <v>178.5164073</v>
      </c>
      <c r="R63" s="12">
        <f t="shared" si="17"/>
        <v>214.21968875999997</v>
      </c>
      <c r="S63" s="12">
        <f t="shared" si="17"/>
        <v>178.5164073</v>
      </c>
      <c r="T63" s="12">
        <f t="shared" si="17"/>
        <v>214.21968875999997</v>
      </c>
      <c r="U63" s="10">
        <f t="shared" si="9"/>
        <v>191.012555811</v>
      </c>
      <c r="V63" s="12">
        <f t="shared" si="10"/>
        <v>229.21506697319998</v>
      </c>
      <c r="W63" s="12">
        <f t="shared" si="11"/>
        <v>191.012555811</v>
      </c>
      <c r="X63" s="12">
        <f t="shared" si="12"/>
        <v>229.21506697319998</v>
      </c>
      <c r="Y63" s="10">
        <f t="shared" si="13"/>
        <v>202.47330915966</v>
      </c>
      <c r="Z63" s="12">
        <f t="shared" si="14"/>
        <v>242.96797099159198</v>
      </c>
      <c r="AA63" s="10">
        <f t="shared" si="15"/>
        <v>212.59697461764301</v>
      </c>
      <c r="AB63" s="12">
        <f t="shared" si="16"/>
        <v>255.11636954117159</v>
      </c>
    </row>
    <row r="64" spans="1:28" ht="38.25">
      <c r="A64" s="9" t="s">
        <v>210</v>
      </c>
      <c r="B64" s="7" t="s">
        <v>134</v>
      </c>
      <c r="C64" s="7" t="s">
        <v>135</v>
      </c>
      <c r="D64" s="7" t="s">
        <v>111</v>
      </c>
      <c r="E64" s="10">
        <v>145.94999999999999</v>
      </c>
      <c r="F64" s="10">
        <v>175.14</v>
      </c>
      <c r="G64" s="10">
        <v>145.94999999999999</v>
      </c>
      <c r="H64" s="10">
        <v>175.14</v>
      </c>
      <c r="I64" s="10">
        <f t="shared" si="0"/>
        <v>153.10154999999997</v>
      </c>
      <c r="J64" s="10">
        <f t="shared" si="1"/>
        <v>183.72185999999996</v>
      </c>
      <c r="K64" s="10">
        <f t="shared" si="2"/>
        <v>153.10154999999997</v>
      </c>
      <c r="L64" s="10">
        <f t="shared" si="3"/>
        <v>183.72185999999996</v>
      </c>
      <c r="M64" s="11">
        <f t="shared" si="4"/>
        <v>162.28764299999997</v>
      </c>
      <c r="N64" s="11">
        <f t="shared" si="5"/>
        <v>194.74517159999996</v>
      </c>
      <c r="O64" s="11">
        <f t="shared" si="6"/>
        <v>162.28764299999997</v>
      </c>
      <c r="P64" s="11">
        <f t="shared" si="7"/>
        <v>194.74517159999996</v>
      </c>
      <c r="Q64" s="11">
        <f t="shared" si="17"/>
        <v>178.5164073</v>
      </c>
      <c r="R64" s="12">
        <f t="shared" si="17"/>
        <v>214.21968875999997</v>
      </c>
      <c r="S64" s="12">
        <f t="shared" si="17"/>
        <v>178.5164073</v>
      </c>
      <c r="T64" s="12">
        <f t="shared" si="17"/>
        <v>214.21968875999997</v>
      </c>
      <c r="U64" s="10">
        <f t="shared" si="9"/>
        <v>191.012555811</v>
      </c>
      <c r="V64" s="12">
        <f t="shared" si="10"/>
        <v>229.21506697319998</v>
      </c>
      <c r="W64" s="12">
        <f t="shared" si="11"/>
        <v>191.012555811</v>
      </c>
      <c r="X64" s="12">
        <f t="shared" si="12"/>
        <v>229.21506697319998</v>
      </c>
      <c r="Y64" s="10">
        <f t="shared" si="13"/>
        <v>202.47330915966</v>
      </c>
      <c r="Z64" s="12">
        <f t="shared" si="14"/>
        <v>242.96797099159198</v>
      </c>
      <c r="AA64" s="10">
        <f t="shared" si="15"/>
        <v>212.59697461764301</v>
      </c>
      <c r="AB64" s="12">
        <f t="shared" si="16"/>
        <v>255.11636954117159</v>
      </c>
    </row>
    <row r="65" spans="1:28" ht="63.75">
      <c r="A65" s="9" t="s">
        <v>211</v>
      </c>
      <c r="B65" s="7" t="s">
        <v>136</v>
      </c>
      <c r="C65" s="7" t="s">
        <v>137</v>
      </c>
      <c r="D65" s="7" t="s">
        <v>111</v>
      </c>
      <c r="E65" s="10">
        <v>29.23</v>
      </c>
      <c r="F65" s="10">
        <v>35.08</v>
      </c>
      <c r="G65" s="10">
        <v>29.23</v>
      </c>
      <c r="H65" s="10">
        <v>35.08</v>
      </c>
      <c r="I65" s="10">
        <f t="shared" si="0"/>
        <v>30.662269999999999</v>
      </c>
      <c r="J65" s="10">
        <f t="shared" si="1"/>
        <v>36.794723999999995</v>
      </c>
      <c r="K65" s="10">
        <f t="shared" si="2"/>
        <v>30.662269999999999</v>
      </c>
      <c r="L65" s="10">
        <f t="shared" si="3"/>
        <v>36.794723999999995</v>
      </c>
      <c r="M65" s="11">
        <f t="shared" si="4"/>
        <v>32.502006200000004</v>
      </c>
      <c r="N65" s="11">
        <f t="shared" si="5"/>
        <v>39.002407440000006</v>
      </c>
      <c r="O65" s="11">
        <f t="shared" si="6"/>
        <v>32.502006200000004</v>
      </c>
      <c r="P65" s="11">
        <f t="shared" si="7"/>
        <v>39.002407440000006</v>
      </c>
      <c r="Q65" s="11">
        <f t="shared" si="17"/>
        <v>35.752206820000005</v>
      </c>
      <c r="R65" s="12">
        <f t="shared" si="17"/>
        <v>42.902648184000007</v>
      </c>
      <c r="S65" s="12">
        <f t="shared" si="17"/>
        <v>35.752206820000005</v>
      </c>
      <c r="T65" s="12">
        <f t="shared" si="17"/>
        <v>42.902648184000007</v>
      </c>
      <c r="U65" s="10">
        <f t="shared" si="9"/>
        <v>38.254861297400005</v>
      </c>
      <c r="V65" s="12">
        <f t="shared" si="10"/>
        <v>45.905833556880005</v>
      </c>
      <c r="W65" s="12">
        <f t="shared" si="11"/>
        <v>38.254861297400005</v>
      </c>
      <c r="X65" s="12">
        <f t="shared" si="12"/>
        <v>45.905833556880005</v>
      </c>
      <c r="Y65" s="10">
        <f t="shared" si="13"/>
        <v>40.550152975244011</v>
      </c>
      <c r="Z65" s="12">
        <f t="shared" si="14"/>
        <v>48.660183570292808</v>
      </c>
      <c r="AA65" s="10">
        <f t="shared" si="15"/>
        <v>42.577660624006214</v>
      </c>
      <c r="AB65" s="12">
        <f t="shared" si="16"/>
        <v>51.093192748807454</v>
      </c>
    </row>
    <row r="66" spans="1:28" ht="51">
      <c r="A66" s="9" t="s">
        <v>212</v>
      </c>
      <c r="B66" s="7" t="s">
        <v>138</v>
      </c>
      <c r="C66" s="7" t="s">
        <v>139</v>
      </c>
      <c r="D66" s="7" t="s">
        <v>111</v>
      </c>
      <c r="E66" s="10">
        <v>32.15</v>
      </c>
      <c r="F66" s="10">
        <v>38.58</v>
      </c>
      <c r="G66" s="10">
        <v>32.15</v>
      </c>
      <c r="H66" s="10">
        <v>38.58</v>
      </c>
      <c r="I66" s="10">
        <f t="shared" si="0"/>
        <v>33.725349999999999</v>
      </c>
      <c r="J66" s="10">
        <f t="shared" si="1"/>
        <v>40.470419999999997</v>
      </c>
      <c r="K66" s="10">
        <f t="shared" si="2"/>
        <v>33.725349999999999</v>
      </c>
      <c r="L66" s="10">
        <f t="shared" si="3"/>
        <v>40.470419999999997</v>
      </c>
      <c r="M66" s="11">
        <f t="shared" si="4"/>
        <v>35.748871000000001</v>
      </c>
      <c r="N66" s="11">
        <f t="shared" si="5"/>
        <v>42.898645199999997</v>
      </c>
      <c r="O66" s="11">
        <f t="shared" si="6"/>
        <v>35.748871000000001</v>
      </c>
      <c r="P66" s="11">
        <f t="shared" si="7"/>
        <v>42.898645199999997</v>
      </c>
      <c r="Q66" s="11">
        <f t="shared" si="17"/>
        <v>39.323758100000006</v>
      </c>
      <c r="R66" s="12">
        <f t="shared" si="17"/>
        <v>47.188509719999999</v>
      </c>
      <c r="S66" s="12">
        <f t="shared" si="17"/>
        <v>39.323758100000006</v>
      </c>
      <c r="T66" s="12">
        <f t="shared" si="17"/>
        <v>47.188509719999999</v>
      </c>
      <c r="U66" s="10">
        <f t="shared" si="9"/>
        <v>42.076421167000007</v>
      </c>
      <c r="V66" s="12">
        <f t="shared" si="10"/>
        <v>50.491705400400008</v>
      </c>
      <c r="W66" s="12">
        <f t="shared" si="11"/>
        <v>42.076421167000007</v>
      </c>
      <c r="X66" s="12">
        <f t="shared" si="12"/>
        <v>50.491705400400008</v>
      </c>
      <c r="Y66" s="10">
        <f t="shared" si="13"/>
        <v>44.601006437020011</v>
      </c>
      <c r="Z66" s="12">
        <f t="shared" si="14"/>
        <v>53.521207724424009</v>
      </c>
      <c r="AA66" s="10">
        <f t="shared" si="15"/>
        <v>46.831056758871014</v>
      </c>
      <c r="AB66" s="12">
        <f t="shared" si="16"/>
        <v>56.197268110645219</v>
      </c>
    </row>
    <row r="67" spans="1:28" ht="51">
      <c r="A67" s="9" t="s">
        <v>213</v>
      </c>
      <c r="B67" s="7" t="s">
        <v>140</v>
      </c>
      <c r="C67" s="7" t="s">
        <v>141</v>
      </c>
      <c r="D67" s="7" t="s">
        <v>111</v>
      </c>
      <c r="E67" s="10">
        <v>14.25</v>
      </c>
      <c r="F67" s="10">
        <v>17.100000000000001</v>
      </c>
      <c r="G67" s="10">
        <v>1.86</v>
      </c>
      <c r="H67" s="10">
        <v>2.23</v>
      </c>
      <c r="I67" s="10">
        <f t="shared" si="0"/>
        <v>14.94825</v>
      </c>
      <c r="J67" s="10">
        <f t="shared" si="1"/>
        <v>17.937899999999999</v>
      </c>
      <c r="K67" s="10">
        <f t="shared" si="2"/>
        <v>1.9511399999999999</v>
      </c>
      <c r="L67" s="10">
        <f t="shared" si="3"/>
        <v>2.3413679999999997</v>
      </c>
      <c r="M67" s="11">
        <f t="shared" si="4"/>
        <v>15.845145</v>
      </c>
      <c r="N67" s="11">
        <f t="shared" si="5"/>
        <v>19.014174000000001</v>
      </c>
      <c r="O67" s="11">
        <f t="shared" si="6"/>
        <v>2.0682084000000001</v>
      </c>
      <c r="P67" s="11">
        <f t="shared" si="7"/>
        <v>2.4818500800000001</v>
      </c>
      <c r="Q67" s="11">
        <f t="shared" si="17"/>
        <v>17.429659500000003</v>
      </c>
      <c r="R67" s="12">
        <f t="shared" si="17"/>
        <v>20.915591400000004</v>
      </c>
      <c r="S67" s="12">
        <f t="shared" si="17"/>
        <v>2.2750292400000003</v>
      </c>
      <c r="T67" s="12">
        <f t="shared" si="17"/>
        <v>2.7300350880000002</v>
      </c>
      <c r="U67" s="10">
        <f t="shared" si="9"/>
        <v>18.649735665000005</v>
      </c>
      <c r="V67" s="12">
        <f t="shared" si="10"/>
        <v>22.379682798000005</v>
      </c>
      <c r="W67" s="12">
        <f t="shared" si="11"/>
        <v>2.4342812868000006</v>
      </c>
      <c r="X67" s="12">
        <f t="shared" si="12"/>
        <v>2.9211375441600005</v>
      </c>
      <c r="Y67" s="10">
        <f t="shared" si="13"/>
        <v>19.768719804900005</v>
      </c>
      <c r="Z67" s="12">
        <f t="shared" si="14"/>
        <v>23.722463765880004</v>
      </c>
      <c r="AA67" s="10">
        <f t="shared" si="15"/>
        <v>20.757155795145007</v>
      </c>
      <c r="AB67" s="12">
        <f t="shared" si="16"/>
        <v>24.908586954174009</v>
      </c>
    </row>
    <row r="68" spans="1:28" ht="76.5" hidden="1">
      <c r="A68" s="9" t="s">
        <v>203</v>
      </c>
      <c r="B68" s="7" t="s">
        <v>142</v>
      </c>
      <c r="C68" s="7" t="s">
        <v>143</v>
      </c>
      <c r="D68" s="7" t="s">
        <v>111</v>
      </c>
      <c r="E68" s="10">
        <v>17.53</v>
      </c>
      <c r="F68" s="10">
        <v>21.04</v>
      </c>
      <c r="G68" s="10">
        <v>17.53</v>
      </c>
      <c r="H68" s="10">
        <v>21.04</v>
      </c>
      <c r="I68" s="10">
        <f t="shared" si="0"/>
        <v>18.38897</v>
      </c>
      <c r="J68" s="10">
        <f t="shared" si="1"/>
        <v>22.066763999999999</v>
      </c>
      <c r="K68" s="10">
        <f t="shared" si="2"/>
        <v>18.38897</v>
      </c>
      <c r="L68" s="10">
        <f t="shared" si="3"/>
        <v>22.066763999999999</v>
      </c>
      <c r="M68" s="11">
        <f t="shared" si="4"/>
        <v>19.4923082</v>
      </c>
      <c r="N68" s="11">
        <f t="shared" si="5"/>
        <v>23.390769840000001</v>
      </c>
      <c r="O68" s="11">
        <f t="shared" si="6"/>
        <v>19.4923082</v>
      </c>
      <c r="P68" s="11">
        <f t="shared" si="7"/>
        <v>23.390769840000001</v>
      </c>
      <c r="Q68" s="11">
        <f t="shared" si="17"/>
        <v>21.44153902</v>
      </c>
      <c r="R68" s="12">
        <f t="shared" si="17"/>
        <v>25.729846824000003</v>
      </c>
      <c r="S68" s="12">
        <f t="shared" si="17"/>
        <v>21.44153902</v>
      </c>
      <c r="T68" s="12">
        <f t="shared" si="17"/>
        <v>25.729846824000003</v>
      </c>
      <c r="U68" s="10">
        <f t="shared" si="9"/>
        <v>22.942446751400002</v>
      </c>
      <c r="V68" s="12">
        <f t="shared" si="10"/>
        <v>27.530936101680002</v>
      </c>
      <c r="W68" s="12">
        <f t="shared" si="11"/>
        <v>22.942446751400002</v>
      </c>
      <c r="X68" s="12">
        <f t="shared" si="12"/>
        <v>27.530936101680002</v>
      </c>
      <c r="Y68" s="10">
        <f t="shared" si="13"/>
        <v>24.318993556484003</v>
      </c>
      <c r="Z68" s="12">
        <f t="shared" si="14"/>
        <v>29.182792267780801</v>
      </c>
      <c r="AA68" s="10">
        <f t="shared" si="15"/>
        <v>25.534943234308205</v>
      </c>
      <c r="AB68" s="12">
        <f t="shared" si="16"/>
        <v>30.641931881169846</v>
      </c>
    </row>
    <row r="69" spans="1:28" ht="38.25">
      <c r="A69" s="9" t="s">
        <v>214</v>
      </c>
      <c r="B69" s="7" t="s">
        <v>144</v>
      </c>
      <c r="C69" s="7" t="s">
        <v>145</v>
      </c>
      <c r="D69" s="7" t="s">
        <v>111</v>
      </c>
      <c r="E69" s="10">
        <v>43.83</v>
      </c>
      <c r="F69" s="10">
        <v>52.6</v>
      </c>
      <c r="G69" s="10">
        <v>43.83</v>
      </c>
      <c r="H69" s="10">
        <v>52.6</v>
      </c>
      <c r="I69" s="10">
        <f t="shared" si="0"/>
        <v>45.977669999999996</v>
      </c>
      <c r="J69" s="10">
        <f t="shared" si="1"/>
        <v>55.173203999999991</v>
      </c>
      <c r="K69" s="10">
        <f t="shared" si="2"/>
        <v>45.977669999999996</v>
      </c>
      <c r="L69" s="10">
        <f t="shared" si="3"/>
        <v>55.173203999999991</v>
      </c>
      <c r="M69" s="11">
        <f t="shared" si="4"/>
        <v>48.736330199999998</v>
      </c>
      <c r="N69" s="11">
        <f t="shared" si="5"/>
        <v>58.483596239999997</v>
      </c>
      <c r="O69" s="11">
        <f t="shared" si="6"/>
        <v>48.736330199999998</v>
      </c>
      <c r="P69" s="11">
        <f t="shared" si="7"/>
        <v>58.483596239999997</v>
      </c>
      <c r="Q69" s="11">
        <f t="shared" si="17"/>
        <v>53.609963220000004</v>
      </c>
      <c r="R69" s="12">
        <f t="shared" si="17"/>
        <v>64.331955864000008</v>
      </c>
      <c r="S69" s="12">
        <f t="shared" si="17"/>
        <v>53.609963220000004</v>
      </c>
      <c r="T69" s="12">
        <f t="shared" si="17"/>
        <v>64.331955864000008</v>
      </c>
      <c r="U69" s="10">
        <f t="shared" si="9"/>
        <v>57.362660645400005</v>
      </c>
      <c r="V69" s="12">
        <f t="shared" si="10"/>
        <v>68.835192774480007</v>
      </c>
      <c r="W69" s="12">
        <f t="shared" si="11"/>
        <v>57.362660645400005</v>
      </c>
      <c r="X69" s="12">
        <f t="shared" si="12"/>
        <v>68.835192774480007</v>
      </c>
      <c r="Y69" s="10">
        <f t="shared" si="13"/>
        <v>60.804420284124006</v>
      </c>
      <c r="Z69" s="12">
        <f t="shared" si="14"/>
        <v>72.965304340948805</v>
      </c>
      <c r="AA69" s="10">
        <f t="shared" si="15"/>
        <v>63.84464129833021</v>
      </c>
      <c r="AB69" s="12">
        <f t="shared" si="16"/>
        <v>76.613569557996243</v>
      </c>
    </row>
    <row r="70" spans="1:28" ht="38.25">
      <c r="A70" s="9" t="s">
        <v>215</v>
      </c>
      <c r="B70" s="7" t="s">
        <v>146</v>
      </c>
      <c r="C70" s="7" t="s">
        <v>147</v>
      </c>
      <c r="D70" s="7" t="s">
        <v>111</v>
      </c>
      <c r="E70" s="10">
        <v>54.05</v>
      </c>
      <c r="F70" s="10">
        <v>64.86</v>
      </c>
      <c r="G70" s="10">
        <v>54.05</v>
      </c>
      <c r="H70" s="10">
        <v>64.86</v>
      </c>
      <c r="I70" s="10">
        <f t="shared" si="0"/>
        <v>56.698449999999994</v>
      </c>
      <c r="J70" s="10">
        <f t="shared" si="1"/>
        <v>68.038139999999984</v>
      </c>
      <c r="K70" s="10">
        <f t="shared" si="2"/>
        <v>56.698449999999994</v>
      </c>
      <c r="L70" s="10">
        <f t="shared" si="3"/>
        <v>68.038139999999984</v>
      </c>
      <c r="M70" s="11">
        <f t="shared" si="4"/>
        <v>60.100356999999995</v>
      </c>
      <c r="N70" s="11">
        <f t="shared" si="5"/>
        <v>72.120428399999994</v>
      </c>
      <c r="O70" s="11">
        <f t="shared" si="6"/>
        <v>60.100356999999995</v>
      </c>
      <c r="P70" s="11">
        <f t="shared" si="7"/>
        <v>72.120428399999994</v>
      </c>
      <c r="Q70" s="11">
        <f t="shared" si="17"/>
        <v>66.110392700000006</v>
      </c>
      <c r="R70" s="12">
        <f t="shared" si="17"/>
        <v>79.332471240000004</v>
      </c>
      <c r="S70" s="12">
        <f t="shared" si="17"/>
        <v>66.110392700000006</v>
      </c>
      <c r="T70" s="12">
        <f t="shared" si="17"/>
        <v>79.332471240000004</v>
      </c>
      <c r="U70" s="10">
        <f t="shared" si="9"/>
        <v>70.738120189000014</v>
      </c>
      <c r="V70" s="12">
        <f t="shared" si="10"/>
        <v>84.885744226800014</v>
      </c>
      <c r="W70" s="12">
        <f t="shared" si="11"/>
        <v>70.738120189000014</v>
      </c>
      <c r="X70" s="12">
        <f t="shared" si="12"/>
        <v>84.885744226800014</v>
      </c>
      <c r="Y70" s="10">
        <f t="shared" si="13"/>
        <v>74.982407400340023</v>
      </c>
      <c r="Z70" s="12">
        <f t="shared" si="14"/>
        <v>89.978888880408022</v>
      </c>
      <c r="AA70" s="10">
        <f t="shared" si="15"/>
        <v>78.731527770357033</v>
      </c>
      <c r="AB70" s="12">
        <f t="shared" si="16"/>
        <v>94.477833324428431</v>
      </c>
    </row>
    <row r="71" spans="1:28" ht="38.25">
      <c r="A71" s="9" t="s">
        <v>216</v>
      </c>
      <c r="B71" s="7" t="s">
        <v>148</v>
      </c>
      <c r="C71" s="7" t="s">
        <v>149</v>
      </c>
      <c r="D71" s="7" t="s">
        <v>111</v>
      </c>
      <c r="E71" s="10">
        <v>70.13</v>
      </c>
      <c r="F71" s="10">
        <v>84.16</v>
      </c>
      <c r="G71" s="10">
        <v>70.13</v>
      </c>
      <c r="H71" s="10">
        <v>84.16</v>
      </c>
      <c r="I71" s="10">
        <f t="shared" si="0"/>
        <v>73.566369999999992</v>
      </c>
      <c r="J71" s="10">
        <f t="shared" si="1"/>
        <v>88.27964399999999</v>
      </c>
      <c r="K71" s="10">
        <f t="shared" si="2"/>
        <v>73.566369999999992</v>
      </c>
      <c r="L71" s="10">
        <f t="shared" si="3"/>
        <v>88.27964399999999</v>
      </c>
      <c r="M71" s="11">
        <f t="shared" si="4"/>
        <v>77.980352199999999</v>
      </c>
      <c r="N71" s="11">
        <f t="shared" si="5"/>
        <v>93.57642263999999</v>
      </c>
      <c r="O71" s="11">
        <f t="shared" si="6"/>
        <v>77.980352199999999</v>
      </c>
      <c r="P71" s="11">
        <f t="shared" si="7"/>
        <v>93.57642263999999</v>
      </c>
      <c r="Q71" s="11">
        <f t="shared" si="17"/>
        <v>85.778387420000001</v>
      </c>
      <c r="R71" s="12">
        <f t="shared" si="17"/>
        <v>102.934064904</v>
      </c>
      <c r="S71" s="12">
        <f t="shared" si="17"/>
        <v>85.778387420000001</v>
      </c>
      <c r="T71" s="12">
        <f t="shared" si="17"/>
        <v>102.934064904</v>
      </c>
      <c r="U71" s="10">
        <f t="shared" si="9"/>
        <v>91.782874539400012</v>
      </c>
      <c r="V71" s="12">
        <f t="shared" si="10"/>
        <v>110.13944944728001</v>
      </c>
      <c r="W71" s="12">
        <f t="shared" si="11"/>
        <v>91.782874539400012</v>
      </c>
      <c r="X71" s="12">
        <f t="shared" si="12"/>
        <v>110.13944944728001</v>
      </c>
      <c r="Y71" s="10">
        <f t="shared" si="13"/>
        <v>97.289847011764024</v>
      </c>
      <c r="Z71" s="12">
        <f t="shared" si="14"/>
        <v>116.74781641411683</v>
      </c>
      <c r="AA71" s="10">
        <f t="shared" si="15"/>
        <v>102.15433936235223</v>
      </c>
      <c r="AB71" s="12">
        <f t="shared" si="16"/>
        <v>122.58520723482268</v>
      </c>
    </row>
    <row r="72" spans="1:28" ht="38.25">
      <c r="A72" s="9" t="s">
        <v>217</v>
      </c>
      <c r="B72" s="7" t="s">
        <v>150</v>
      </c>
      <c r="C72" s="7" t="s">
        <v>151</v>
      </c>
      <c r="D72" s="7" t="s">
        <v>111</v>
      </c>
      <c r="E72" s="10">
        <v>80.36</v>
      </c>
      <c r="F72" s="10">
        <v>96.43</v>
      </c>
      <c r="G72" s="10">
        <v>80.36</v>
      </c>
      <c r="H72" s="10">
        <v>96.43</v>
      </c>
      <c r="I72" s="10">
        <f t="shared" si="0"/>
        <v>84.297639999999987</v>
      </c>
      <c r="J72" s="10">
        <f t="shared" si="1"/>
        <v>101.15716799999998</v>
      </c>
      <c r="K72" s="10">
        <f t="shared" si="2"/>
        <v>84.297639999999987</v>
      </c>
      <c r="L72" s="10">
        <f t="shared" si="3"/>
        <v>101.15716799999998</v>
      </c>
      <c r="M72" s="11">
        <f t="shared" si="4"/>
        <v>89.355498399999988</v>
      </c>
      <c r="N72" s="11">
        <f t="shared" si="5"/>
        <v>107.22659807999999</v>
      </c>
      <c r="O72" s="11">
        <f t="shared" si="6"/>
        <v>89.355498399999988</v>
      </c>
      <c r="P72" s="11">
        <f t="shared" si="7"/>
        <v>107.22659807999999</v>
      </c>
      <c r="Q72" s="11">
        <f t="shared" si="17"/>
        <v>98.291048239999995</v>
      </c>
      <c r="R72" s="12">
        <f t="shared" si="17"/>
        <v>117.94925788799999</v>
      </c>
      <c r="S72" s="12">
        <f t="shared" si="17"/>
        <v>98.291048239999995</v>
      </c>
      <c r="T72" s="12">
        <f t="shared" si="17"/>
        <v>117.94925788799999</v>
      </c>
      <c r="U72" s="10">
        <f t="shared" si="9"/>
        <v>105.1714216168</v>
      </c>
      <c r="V72" s="12">
        <f t="shared" si="10"/>
        <v>126.20570594016</v>
      </c>
      <c r="W72" s="12">
        <f t="shared" si="11"/>
        <v>105.1714216168</v>
      </c>
      <c r="X72" s="12">
        <f t="shared" si="12"/>
        <v>126.20570594016</v>
      </c>
      <c r="Y72" s="10">
        <f t="shared" si="13"/>
        <v>111.48170691380801</v>
      </c>
      <c r="Z72" s="12">
        <f t="shared" si="14"/>
        <v>133.77804829656961</v>
      </c>
      <c r="AA72" s="10">
        <f t="shared" si="15"/>
        <v>117.05579225949842</v>
      </c>
      <c r="AB72" s="12">
        <f t="shared" si="16"/>
        <v>140.46695071139808</v>
      </c>
    </row>
    <row r="73" spans="1:28" ht="38.25">
      <c r="A73" s="9" t="s">
        <v>218</v>
      </c>
      <c r="B73" s="7" t="s">
        <v>152</v>
      </c>
      <c r="C73" s="7" t="s">
        <v>153</v>
      </c>
      <c r="D73" s="7" t="s">
        <v>111</v>
      </c>
      <c r="E73" s="10">
        <v>130.03</v>
      </c>
      <c r="F73" s="10">
        <v>156.04</v>
      </c>
      <c r="G73" s="10">
        <v>130.03</v>
      </c>
      <c r="H73" s="10">
        <v>156.04</v>
      </c>
      <c r="I73" s="10">
        <f t="shared" si="0"/>
        <v>136.40146999999999</v>
      </c>
      <c r="J73" s="10">
        <f t="shared" si="1"/>
        <v>163.68176399999999</v>
      </c>
      <c r="K73" s="10">
        <f t="shared" si="2"/>
        <v>136.40146999999999</v>
      </c>
      <c r="L73" s="10">
        <f t="shared" si="3"/>
        <v>163.68176399999999</v>
      </c>
      <c r="M73" s="11">
        <f t="shared" si="4"/>
        <v>144.58555820000001</v>
      </c>
      <c r="N73" s="11">
        <f t="shared" si="5"/>
        <v>173.50266984000001</v>
      </c>
      <c r="O73" s="11">
        <f t="shared" si="6"/>
        <v>144.58555820000001</v>
      </c>
      <c r="P73" s="11">
        <f t="shared" si="7"/>
        <v>173.50266984000001</v>
      </c>
      <c r="Q73" s="11">
        <f t="shared" si="17"/>
        <v>159.04411402000002</v>
      </c>
      <c r="R73" s="12">
        <f t="shared" si="17"/>
        <v>190.85293682400004</v>
      </c>
      <c r="S73" s="12">
        <f t="shared" si="17"/>
        <v>159.04411402000002</v>
      </c>
      <c r="T73" s="12">
        <f t="shared" si="17"/>
        <v>190.85293682400004</v>
      </c>
      <c r="U73" s="10">
        <f t="shared" si="9"/>
        <v>170.17720200140005</v>
      </c>
      <c r="V73" s="12">
        <f t="shared" si="10"/>
        <v>204.21264240168006</v>
      </c>
      <c r="W73" s="12">
        <f t="shared" si="11"/>
        <v>170.17720200140005</v>
      </c>
      <c r="X73" s="12">
        <f t="shared" si="12"/>
        <v>204.21264240168006</v>
      </c>
      <c r="Y73" s="10">
        <f t="shared" si="13"/>
        <v>180.38783412148405</v>
      </c>
      <c r="Z73" s="12">
        <f t="shared" si="14"/>
        <v>216.46540094578086</v>
      </c>
      <c r="AA73" s="10">
        <f t="shared" si="15"/>
        <v>189.40722582755825</v>
      </c>
      <c r="AB73" s="12">
        <f t="shared" si="16"/>
        <v>227.2886709930699</v>
      </c>
    </row>
    <row r="74" spans="1:28" ht="38.25">
      <c r="A74" s="9" t="s">
        <v>33</v>
      </c>
      <c r="B74" s="7" t="s">
        <v>154</v>
      </c>
      <c r="C74" s="7" t="s">
        <v>155</v>
      </c>
      <c r="D74" s="7" t="s">
        <v>17</v>
      </c>
      <c r="E74" s="10">
        <v>51.13</v>
      </c>
      <c r="F74" s="10">
        <v>61.36</v>
      </c>
      <c r="G74" s="10">
        <v>51.13</v>
      </c>
      <c r="H74" s="10">
        <v>61.36</v>
      </c>
      <c r="I74" s="10">
        <f t="shared" si="0"/>
        <v>53.635370000000002</v>
      </c>
      <c r="J74" s="10">
        <f t="shared" si="1"/>
        <v>64.362443999999996</v>
      </c>
      <c r="K74" s="10">
        <f t="shared" si="2"/>
        <v>53.635370000000002</v>
      </c>
      <c r="L74" s="10">
        <f t="shared" si="3"/>
        <v>64.362443999999996</v>
      </c>
      <c r="M74" s="11">
        <f t="shared" si="4"/>
        <v>56.853492200000005</v>
      </c>
      <c r="N74" s="11">
        <f t="shared" si="5"/>
        <v>68.224190640000003</v>
      </c>
      <c r="O74" s="11">
        <f t="shared" si="6"/>
        <v>56.853492200000005</v>
      </c>
      <c r="P74" s="11">
        <f t="shared" si="7"/>
        <v>68.224190640000003</v>
      </c>
      <c r="Q74" s="11">
        <f t="shared" si="17"/>
        <v>62.538841420000011</v>
      </c>
      <c r="R74" s="12">
        <f t="shared" si="17"/>
        <v>75.046609704000005</v>
      </c>
      <c r="S74" s="12">
        <f t="shared" si="17"/>
        <v>62.538841420000011</v>
      </c>
      <c r="T74" s="12">
        <f t="shared" si="17"/>
        <v>75.046609704000005</v>
      </c>
      <c r="U74" s="10">
        <f t="shared" si="9"/>
        <v>66.91656031940002</v>
      </c>
      <c r="V74" s="12">
        <f t="shared" si="10"/>
        <v>80.299872383280018</v>
      </c>
      <c r="W74" s="12">
        <f t="shared" si="11"/>
        <v>66.91656031940002</v>
      </c>
      <c r="X74" s="12">
        <f t="shared" si="12"/>
        <v>80.299872383280018</v>
      </c>
      <c r="Y74" s="10">
        <f t="shared" si="13"/>
        <v>70.931553938564022</v>
      </c>
      <c r="Z74" s="12">
        <f t="shared" si="14"/>
        <v>85.117864726276821</v>
      </c>
      <c r="AA74" s="10">
        <f t="shared" si="15"/>
        <v>74.478131635492232</v>
      </c>
      <c r="AB74" s="12">
        <f t="shared" si="16"/>
        <v>89.373757962590673</v>
      </c>
    </row>
    <row r="75" spans="1:28" hidden="1">
      <c r="A75" s="9" t="s">
        <v>202</v>
      </c>
      <c r="B75" s="7" t="s">
        <v>156</v>
      </c>
      <c r="C75" s="7" t="s">
        <v>157</v>
      </c>
      <c r="D75" s="7" t="s">
        <v>17</v>
      </c>
      <c r="E75" s="8" t="s">
        <v>14</v>
      </c>
      <c r="F75" s="8" t="s">
        <v>14</v>
      </c>
      <c r="G75" s="8" t="s">
        <v>14</v>
      </c>
      <c r="H75" s="8" t="s">
        <v>14</v>
      </c>
      <c r="I75" s="10"/>
      <c r="J75" s="10"/>
      <c r="K75" s="10"/>
      <c r="L75" s="10"/>
      <c r="M75" s="11"/>
      <c r="N75" s="11"/>
      <c r="O75" s="11"/>
      <c r="P75" s="11"/>
      <c r="Q75" s="11">
        <f t="shared" si="17"/>
        <v>0</v>
      </c>
      <c r="R75" s="12">
        <f t="shared" si="17"/>
        <v>0</v>
      </c>
      <c r="S75" s="12">
        <f t="shared" si="17"/>
        <v>0</v>
      </c>
      <c r="T75" s="12">
        <f t="shared" si="17"/>
        <v>0</v>
      </c>
      <c r="U75" s="10">
        <f t="shared" si="9"/>
        <v>0</v>
      </c>
      <c r="V75" s="12">
        <f t="shared" si="10"/>
        <v>0</v>
      </c>
      <c r="W75" s="12">
        <f t="shared" si="11"/>
        <v>0</v>
      </c>
      <c r="X75" s="12">
        <f t="shared" si="12"/>
        <v>0</v>
      </c>
      <c r="Y75" s="10">
        <f t="shared" si="13"/>
        <v>0</v>
      </c>
      <c r="Z75" s="12">
        <f t="shared" si="14"/>
        <v>0</v>
      </c>
      <c r="AA75" s="10">
        <f t="shared" si="15"/>
        <v>0</v>
      </c>
      <c r="AB75" s="12">
        <f t="shared" si="16"/>
        <v>0</v>
      </c>
    </row>
    <row r="76" spans="1:28" hidden="1">
      <c r="A76" s="9" t="s">
        <v>203</v>
      </c>
      <c r="B76" s="7" t="s">
        <v>158</v>
      </c>
      <c r="C76" s="7" t="s">
        <v>159</v>
      </c>
      <c r="D76" s="7" t="s">
        <v>17</v>
      </c>
      <c r="E76" s="10">
        <v>17.53</v>
      </c>
      <c r="F76" s="10">
        <v>21.04</v>
      </c>
      <c r="G76" s="10">
        <v>17.53</v>
      </c>
      <c r="H76" s="10">
        <v>21.04</v>
      </c>
      <c r="I76" s="10">
        <f t="shared" si="0"/>
        <v>18.38897</v>
      </c>
      <c r="J76" s="10">
        <f t="shared" si="1"/>
        <v>22.066763999999999</v>
      </c>
      <c r="K76" s="10">
        <f t="shared" si="2"/>
        <v>18.38897</v>
      </c>
      <c r="L76" s="10">
        <f t="shared" si="3"/>
        <v>22.066763999999999</v>
      </c>
      <c r="M76" s="11">
        <f t="shared" si="4"/>
        <v>19.4923082</v>
      </c>
      <c r="N76" s="11">
        <f t="shared" si="5"/>
        <v>23.390769840000001</v>
      </c>
      <c r="O76" s="11">
        <f t="shared" si="6"/>
        <v>19.4923082</v>
      </c>
      <c r="P76" s="11">
        <f t="shared" si="7"/>
        <v>23.390769840000001</v>
      </c>
      <c r="Q76" s="11">
        <f t="shared" si="17"/>
        <v>21.44153902</v>
      </c>
      <c r="R76" s="12">
        <f t="shared" si="17"/>
        <v>25.729846824000003</v>
      </c>
      <c r="S76" s="12">
        <f t="shared" si="17"/>
        <v>21.44153902</v>
      </c>
      <c r="T76" s="12">
        <f t="shared" si="17"/>
        <v>25.729846824000003</v>
      </c>
      <c r="U76" s="10">
        <f t="shared" si="9"/>
        <v>22.942446751400002</v>
      </c>
      <c r="V76" s="12">
        <f t="shared" si="10"/>
        <v>27.530936101680002</v>
      </c>
      <c r="W76" s="12">
        <f t="shared" si="11"/>
        <v>22.942446751400002</v>
      </c>
      <c r="X76" s="12">
        <f t="shared" si="12"/>
        <v>27.530936101680002</v>
      </c>
      <c r="Y76" s="10">
        <f t="shared" si="13"/>
        <v>24.318993556484003</v>
      </c>
      <c r="Z76" s="12">
        <f t="shared" si="14"/>
        <v>29.182792267780801</v>
      </c>
      <c r="AA76" s="10">
        <f t="shared" si="15"/>
        <v>25.534943234308205</v>
      </c>
      <c r="AB76" s="12">
        <f t="shared" si="16"/>
        <v>30.641931881169846</v>
      </c>
    </row>
    <row r="77" spans="1:28" ht="38.25" hidden="1">
      <c r="A77" s="9" t="s">
        <v>204</v>
      </c>
      <c r="B77" s="7" t="s">
        <v>160</v>
      </c>
      <c r="C77" s="7" t="s">
        <v>161</v>
      </c>
      <c r="D77" s="7" t="s">
        <v>17</v>
      </c>
      <c r="E77" s="10">
        <v>13.15</v>
      </c>
      <c r="F77" s="10">
        <v>15.78</v>
      </c>
      <c r="G77" s="10">
        <v>13.15</v>
      </c>
      <c r="H77" s="10">
        <v>15.78</v>
      </c>
      <c r="I77" s="10">
        <f t="shared" ref="I77:I90" si="18">E77*1.049</f>
        <v>13.79435</v>
      </c>
      <c r="J77" s="10">
        <f t="shared" ref="J77:J90" si="19">I77*1.2</f>
        <v>16.55322</v>
      </c>
      <c r="K77" s="10">
        <f t="shared" ref="K77:K90" si="20">G77*1.049</f>
        <v>13.79435</v>
      </c>
      <c r="L77" s="10">
        <f t="shared" ref="L77:L90" si="21">K77*1.2</f>
        <v>16.55322</v>
      </c>
      <c r="M77" s="11">
        <f t="shared" ref="M77:M90" si="22">I77*1.06</f>
        <v>14.622011000000001</v>
      </c>
      <c r="N77" s="11">
        <f t="shared" ref="N77:N90" si="23">M77*1.2</f>
        <v>17.5464132</v>
      </c>
      <c r="O77" s="11">
        <f t="shared" ref="O77:O90" si="24">K77*1.06</f>
        <v>14.622011000000001</v>
      </c>
      <c r="P77" s="11">
        <f t="shared" ref="P77:P90" si="25">O77*1.2</f>
        <v>17.5464132</v>
      </c>
      <c r="Q77" s="11">
        <f t="shared" si="17"/>
        <v>16.084212100000002</v>
      </c>
      <c r="R77" s="12">
        <f t="shared" si="17"/>
        <v>19.301054520000001</v>
      </c>
      <c r="S77" s="12">
        <f t="shared" si="17"/>
        <v>16.084212100000002</v>
      </c>
      <c r="T77" s="12">
        <f t="shared" si="17"/>
        <v>19.301054520000001</v>
      </c>
      <c r="U77" s="10">
        <f t="shared" ref="U77:U96" si="26">Q77*1.07</f>
        <v>17.210106947000003</v>
      </c>
      <c r="V77" s="12">
        <f t="shared" ref="V77:V96" si="27">U77*1.2</f>
        <v>20.652128336400004</v>
      </c>
      <c r="W77" s="12">
        <f t="shared" ref="W77:W96" si="28">S77*1.07</f>
        <v>17.210106947000003</v>
      </c>
      <c r="X77" s="12">
        <f t="shared" ref="X77:X96" si="29">W77*1.2</f>
        <v>20.652128336400004</v>
      </c>
      <c r="Y77" s="10">
        <f t="shared" ref="Y77:Y96" si="30">U77*1.06</f>
        <v>18.242713363820005</v>
      </c>
      <c r="Z77" s="12">
        <f t="shared" ref="Z77:Z96" si="31">Y77*1.2</f>
        <v>21.891256036584007</v>
      </c>
      <c r="AA77" s="10">
        <f t="shared" ref="AA77:AA96" si="32">Y77*1.05</f>
        <v>19.154849032011008</v>
      </c>
      <c r="AB77" s="12">
        <f t="shared" ref="AB77:AB96" si="33">AA77*1.2</f>
        <v>22.985818838413209</v>
      </c>
    </row>
    <row r="78" spans="1:28" ht="25.5" hidden="1">
      <c r="A78" s="9" t="s">
        <v>205</v>
      </c>
      <c r="B78" s="7" t="s">
        <v>162</v>
      </c>
      <c r="C78" s="7" t="s">
        <v>163</v>
      </c>
      <c r="D78" s="7" t="s">
        <v>17</v>
      </c>
      <c r="E78" s="10">
        <v>8.77</v>
      </c>
      <c r="F78" s="10">
        <v>10.52</v>
      </c>
      <c r="G78" s="10">
        <v>8.77</v>
      </c>
      <c r="H78" s="10">
        <v>10.52</v>
      </c>
      <c r="I78" s="10">
        <f t="shared" si="18"/>
        <v>9.1997299999999989</v>
      </c>
      <c r="J78" s="10">
        <f t="shared" si="19"/>
        <v>11.039675999999998</v>
      </c>
      <c r="K78" s="10">
        <f t="shared" si="20"/>
        <v>9.1997299999999989</v>
      </c>
      <c r="L78" s="10">
        <f t="shared" si="21"/>
        <v>11.039675999999998</v>
      </c>
      <c r="M78" s="11">
        <f t="shared" si="22"/>
        <v>9.7517137999999992</v>
      </c>
      <c r="N78" s="11">
        <f t="shared" si="23"/>
        <v>11.702056559999999</v>
      </c>
      <c r="O78" s="11">
        <f t="shared" si="24"/>
        <v>9.7517137999999992</v>
      </c>
      <c r="P78" s="11">
        <f t="shared" si="25"/>
        <v>11.702056559999999</v>
      </c>
      <c r="Q78" s="11">
        <f t="shared" si="17"/>
        <v>10.72688518</v>
      </c>
      <c r="R78" s="12">
        <f t="shared" si="17"/>
        <v>12.872262215999999</v>
      </c>
      <c r="S78" s="12">
        <f t="shared" si="17"/>
        <v>10.72688518</v>
      </c>
      <c r="T78" s="12">
        <f t="shared" si="17"/>
        <v>12.872262215999999</v>
      </c>
      <c r="U78" s="10">
        <f t="shared" si="26"/>
        <v>11.477767142600001</v>
      </c>
      <c r="V78" s="12">
        <f t="shared" si="27"/>
        <v>13.773320571120001</v>
      </c>
      <c r="W78" s="12">
        <f t="shared" si="28"/>
        <v>11.477767142600001</v>
      </c>
      <c r="X78" s="12">
        <f t="shared" si="29"/>
        <v>13.773320571120001</v>
      </c>
      <c r="Y78" s="10">
        <f t="shared" si="30"/>
        <v>12.166433171156003</v>
      </c>
      <c r="Z78" s="12">
        <f t="shared" si="31"/>
        <v>14.599719805387203</v>
      </c>
      <c r="AA78" s="10">
        <f t="shared" si="32"/>
        <v>12.774754829713803</v>
      </c>
      <c r="AB78" s="12">
        <f t="shared" si="33"/>
        <v>15.329705795656563</v>
      </c>
    </row>
    <row r="79" spans="1:28" hidden="1">
      <c r="A79" s="9" t="s">
        <v>206</v>
      </c>
      <c r="B79" s="7" t="s">
        <v>164</v>
      </c>
      <c r="C79" s="7" t="s">
        <v>165</v>
      </c>
      <c r="D79" s="7" t="s">
        <v>17</v>
      </c>
      <c r="E79" s="10">
        <v>13.15</v>
      </c>
      <c r="F79" s="10">
        <v>15.78</v>
      </c>
      <c r="G79" s="10">
        <v>13.15</v>
      </c>
      <c r="H79" s="10">
        <v>15.78</v>
      </c>
      <c r="I79" s="10">
        <f t="shared" si="18"/>
        <v>13.79435</v>
      </c>
      <c r="J79" s="10">
        <f t="shared" si="19"/>
        <v>16.55322</v>
      </c>
      <c r="K79" s="10">
        <f t="shared" si="20"/>
        <v>13.79435</v>
      </c>
      <c r="L79" s="10">
        <f t="shared" si="21"/>
        <v>16.55322</v>
      </c>
      <c r="M79" s="11">
        <f t="shared" si="22"/>
        <v>14.622011000000001</v>
      </c>
      <c r="N79" s="11">
        <f t="shared" si="23"/>
        <v>17.5464132</v>
      </c>
      <c r="O79" s="11">
        <f t="shared" si="24"/>
        <v>14.622011000000001</v>
      </c>
      <c r="P79" s="11">
        <f t="shared" si="25"/>
        <v>17.5464132</v>
      </c>
      <c r="Q79" s="11">
        <f t="shared" si="17"/>
        <v>16.084212100000002</v>
      </c>
      <c r="R79" s="12">
        <f t="shared" si="17"/>
        <v>19.301054520000001</v>
      </c>
      <c r="S79" s="12">
        <f t="shared" si="17"/>
        <v>16.084212100000002</v>
      </c>
      <c r="T79" s="12">
        <f t="shared" si="17"/>
        <v>19.301054520000001</v>
      </c>
      <c r="U79" s="10">
        <f t="shared" si="26"/>
        <v>17.210106947000003</v>
      </c>
      <c r="V79" s="12">
        <f t="shared" si="27"/>
        <v>20.652128336400004</v>
      </c>
      <c r="W79" s="12">
        <f t="shared" si="28"/>
        <v>17.210106947000003</v>
      </c>
      <c r="X79" s="12">
        <f t="shared" si="29"/>
        <v>20.652128336400004</v>
      </c>
      <c r="Y79" s="10">
        <f t="shared" si="30"/>
        <v>18.242713363820005</v>
      </c>
      <c r="Z79" s="12">
        <f t="shared" si="31"/>
        <v>21.891256036584007</v>
      </c>
      <c r="AA79" s="10">
        <f t="shared" si="32"/>
        <v>19.154849032011008</v>
      </c>
      <c r="AB79" s="12">
        <f t="shared" si="33"/>
        <v>22.985818838413209</v>
      </c>
    </row>
    <row r="80" spans="1:28" hidden="1">
      <c r="A80" s="9" t="s">
        <v>207</v>
      </c>
      <c r="B80" s="7" t="s">
        <v>166</v>
      </c>
      <c r="C80" s="7" t="s">
        <v>167</v>
      </c>
      <c r="D80" s="7" t="s">
        <v>17</v>
      </c>
      <c r="E80" s="10">
        <v>17.53</v>
      </c>
      <c r="F80" s="10">
        <v>21.04</v>
      </c>
      <c r="G80" s="10">
        <v>17.53</v>
      </c>
      <c r="H80" s="10">
        <v>21.04</v>
      </c>
      <c r="I80" s="10">
        <f t="shared" si="18"/>
        <v>18.38897</v>
      </c>
      <c r="J80" s="10">
        <f t="shared" si="19"/>
        <v>22.066763999999999</v>
      </c>
      <c r="K80" s="10">
        <f t="shared" si="20"/>
        <v>18.38897</v>
      </c>
      <c r="L80" s="10">
        <f t="shared" si="21"/>
        <v>22.066763999999999</v>
      </c>
      <c r="M80" s="11">
        <f t="shared" si="22"/>
        <v>19.4923082</v>
      </c>
      <c r="N80" s="11">
        <f t="shared" si="23"/>
        <v>23.390769840000001</v>
      </c>
      <c r="O80" s="11">
        <f t="shared" si="24"/>
        <v>19.4923082</v>
      </c>
      <c r="P80" s="11">
        <f t="shared" si="25"/>
        <v>23.390769840000001</v>
      </c>
      <c r="Q80" s="11">
        <f t="shared" si="17"/>
        <v>21.44153902</v>
      </c>
      <c r="R80" s="12">
        <f t="shared" si="17"/>
        <v>25.729846824000003</v>
      </c>
      <c r="S80" s="12">
        <f t="shared" si="17"/>
        <v>21.44153902</v>
      </c>
      <c r="T80" s="12">
        <f t="shared" si="17"/>
        <v>25.729846824000003</v>
      </c>
      <c r="U80" s="10">
        <f t="shared" si="26"/>
        <v>22.942446751400002</v>
      </c>
      <c r="V80" s="12">
        <f t="shared" si="27"/>
        <v>27.530936101680002</v>
      </c>
      <c r="W80" s="12">
        <f t="shared" si="28"/>
        <v>22.942446751400002</v>
      </c>
      <c r="X80" s="12">
        <f t="shared" si="29"/>
        <v>27.530936101680002</v>
      </c>
      <c r="Y80" s="10">
        <f t="shared" si="30"/>
        <v>24.318993556484003</v>
      </c>
      <c r="Z80" s="12">
        <f t="shared" si="31"/>
        <v>29.182792267780801</v>
      </c>
      <c r="AA80" s="10">
        <f t="shared" si="32"/>
        <v>25.534943234308205</v>
      </c>
      <c r="AB80" s="12">
        <f t="shared" si="33"/>
        <v>30.641931881169846</v>
      </c>
    </row>
    <row r="81" spans="1:28" hidden="1">
      <c r="A81" s="9" t="s">
        <v>208</v>
      </c>
      <c r="B81" s="7" t="s">
        <v>168</v>
      </c>
      <c r="C81" s="7" t="s">
        <v>169</v>
      </c>
      <c r="D81" s="7" t="s">
        <v>17</v>
      </c>
      <c r="E81" s="10">
        <v>10.220000000000001</v>
      </c>
      <c r="F81" s="10">
        <v>12.26</v>
      </c>
      <c r="G81" s="10">
        <v>10.220000000000001</v>
      </c>
      <c r="H81" s="10">
        <v>12.26</v>
      </c>
      <c r="I81" s="10">
        <f t="shared" si="18"/>
        <v>10.72078</v>
      </c>
      <c r="J81" s="10">
        <f t="shared" si="19"/>
        <v>12.864935999999998</v>
      </c>
      <c r="K81" s="10">
        <f t="shared" si="20"/>
        <v>10.72078</v>
      </c>
      <c r="L81" s="10">
        <f t="shared" si="21"/>
        <v>12.864935999999998</v>
      </c>
      <c r="M81" s="11">
        <f t="shared" si="22"/>
        <v>11.3640268</v>
      </c>
      <c r="N81" s="11">
        <f t="shared" si="23"/>
        <v>13.636832159999999</v>
      </c>
      <c r="O81" s="11">
        <f t="shared" si="24"/>
        <v>11.3640268</v>
      </c>
      <c r="P81" s="11">
        <f t="shared" si="25"/>
        <v>13.636832159999999</v>
      </c>
      <c r="Q81" s="11">
        <f t="shared" si="17"/>
        <v>12.500429480000001</v>
      </c>
      <c r="R81" s="12">
        <f t="shared" si="17"/>
        <v>15.000515376000001</v>
      </c>
      <c r="S81" s="12">
        <f t="shared" si="17"/>
        <v>12.500429480000001</v>
      </c>
      <c r="T81" s="12">
        <f t="shared" si="17"/>
        <v>15.000515376000001</v>
      </c>
      <c r="U81" s="10">
        <f t="shared" si="26"/>
        <v>13.375459543600002</v>
      </c>
      <c r="V81" s="12">
        <f t="shared" si="27"/>
        <v>16.050551452320001</v>
      </c>
      <c r="W81" s="12">
        <f t="shared" si="28"/>
        <v>13.375459543600002</v>
      </c>
      <c r="X81" s="12">
        <f t="shared" si="29"/>
        <v>16.050551452320001</v>
      </c>
      <c r="Y81" s="10">
        <f t="shared" si="30"/>
        <v>14.177987116216002</v>
      </c>
      <c r="Z81" s="12">
        <f t="shared" si="31"/>
        <v>17.013584539459202</v>
      </c>
      <c r="AA81" s="10">
        <f t="shared" si="32"/>
        <v>14.886886472026802</v>
      </c>
      <c r="AB81" s="12">
        <f t="shared" si="33"/>
        <v>17.864263766432163</v>
      </c>
    </row>
    <row r="82" spans="1:28" hidden="1">
      <c r="A82" s="9" t="s">
        <v>209</v>
      </c>
      <c r="B82" s="7" t="s">
        <v>170</v>
      </c>
      <c r="C82" s="7" t="s">
        <v>171</v>
      </c>
      <c r="D82" s="7" t="s">
        <v>17</v>
      </c>
      <c r="E82" s="10">
        <v>11.69</v>
      </c>
      <c r="F82" s="10">
        <v>14.03</v>
      </c>
      <c r="G82" s="10">
        <v>11.69</v>
      </c>
      <c r="H82" s="10">
        <v>14.03</v>
      </c>
      <c r="I82" s="10">
        <f t="shared" si="18"/>
        <v>12.262809999999998</v>
      </c>
      <c r="J82" s="10">
        <f t="shared" si="19"/>
        <v>14.715371999999997</v>
      </c>
      <c r="K82" s="10">
        <f t="shared" si="20"/>
        <v>12.262809999999998</v>
      </c>
      <c r="L82" s="10">
        <f t="shared" si="21"/>
        <v>14.715371999999997</v>
      </c>
      <c r="M82" s="11">
        <f t="shared" si="22"/>
        <v>12.998578599999998</v>
      </c>
      <c r="N82" s="11">
        <f t="shared" si="23"/>
        <v>15.598294319999997</v>
      </c>
      <c r="O82" s="11">
        <f t="shared" si="24"/>
        <v>12.998578599999998</v>
      </c>
      <c r="P82" s="11">
        <f t="shared" si="25"/>
        <v>15.598294319999997</v>
      </c>
      <c r="Q82" s="11">
        <f t="shared" si="17"/>
        <v>14.29843646</v>
      </c>
      <c r="R82" s="12">
        <f t="shared" si="17"/>
        <v>17.158123751999998</v>
      </c>
      <c r="S82" s="12">
        <f t="shared" si="17"/>
        <v>14.29843646</v>
      </c>
      <c r="T82" s="12">
        <f t="shared" si="17"/>
        <v>17.158123751999998</v>
      </c>
      <c r="U82" s="10">
        <f t="shared" si="26"/>
        <v>15.299327012200001</v>
      </c>
      <c r="V82" s="12">
        <f t="shared" si="27"/>
        <v>18.359192414639999</v>
      </c>
      <c r="W82" s="12">
        <f t="shared" si="28"/>
        <v>15.299327012200001</v>
      </c>
      <c r="X82" s="12">
        <f t="shared" si="29"/>
        <v>18.359192414639999</v>
      </c>
      <c r="Y82" s="10">
        <f t="shared" si="30"/>
        <v>16.217286632932002</v>
      </c>
      <c r="Z82" s="12">
        <f t="shared" si="31"/>
        <v>19.4607439595184</v>
      </c>
      <c r="AA82" s="10">
        <f t="shared" si="32"/>
        <v>17.028150964578604</v>
      </c>
      <c r="AB82" s="12">
        <f t="shared" si="33"/>
        <v>20.433781157494323</v>
      </c>
    </row>
    <row r="83" spans="1:28" ht="25.5" hidden="1">
      <c r="A83" s="9" t="s">
        <v>210</v>
      </c>
      <c r="B83" s="7" t="s">
        <v>172</v>
      </c>
      <c r="C83" s="7" t="s">
        <v>173</v>
      </c>
      <c r="D83" s="7" t="s">
        <v>17</v>
      </c>
      <c r="E83" s="10">
        <v>17.53</v>
      </c>
      <c r="F83" s="10">
        <v>21.04</v>
      </c>
      <c r="G83" s="10">
        <v>17.53</v>
      </c>
      <c r="H83" s="10">
        <v>21.04</v>
      </c>
      <c r="I83" s="10">
        <f t="shared" si="18"/>
        <v>18.38897</v>
      </c>
      <c r="J83" s="10">
        <f t="shared" si="19"/>
        <v>22.066763999999999</v>
      </c>
      <c r="K83" s="10">
        <f t="shared" si="20"/>
        <v>18.38897</v>
      </c>
      <c r="L83" s="10">
        <f t="shared" si="21"/>
        <v>22.066763999999999</v>
      </c>
      <c r="M83" s="11">
        <f t="shared" si="22"/>
        <v>19.4923082</v>
      </c>
      <c r="N83" s="11">
        <f t="shared" si="23"/>
        <v>23.390769840000001</v>
      </c>
      <c r="O83" s="11">
        <f t="shared" si="24"/>
        <v>19.4923082</v>
      </c>
      <c r="P83" s="11">
        <f t="shared" si="25"/>
        <v>23.390769840000001</v>
      </c>
      <c r="Q83" s="11">
        <f t="shared" si="17"/>
        <v>21.44153902</v>
      </c>
      <c r="R83" s="12">
        <f t="shared" si="17"/>
        <v>25.729846824000003</v>
      </c>
      <c r="S83" s="12">
        <f t="shared" si="17"/>
        <v>21.44153902</v>
      </c>
      <c r="T83" s="12">
        <f t="shared" si="17"/>
        <v>25.729846824000003</v>
      </c>
      <c r="U83" s="10">
        <f t="shared" si="26"/>
        <v>22.942446751400002</v>
      </c>
      <c r="V83" s="12">
        <f t="shared" si="27"/>
        <v>27.530936101680002</v>
      </c>
      <c r="W83" s="12">
        <f t="shared" si="28"/>
        <v>22.942446751400002</v>
      </c>
      <c r="X83" s="12">
        <f t="shared" si="29"/>
        <v>27.530936101680002</v>
      </c>
      <c r="Y83" s="10">
        <f t="shared" si="30"/>
        <v>24.318993556484003</v>
      </c>
      <c r="Z83" s="12">
        <f t="shared" si="31"/>
        <v>29.182792267780801</v>
      </c>
      <c r="AA83" s="10">
        <f t="shared" si="32"/>
        <v>25.534943234308205</v>
      </c>
      <c r="AB83" s="12">
        <f t="shared" si="33"/>
        <v>30.641931881169846</v>
      </c>
    </row>
    <row r="84" spans="1:28" hidden="1">
      <c r="A84" s="9" t="s">
        <v>211</v>
      </c>
      <c r="B84" s="7" t="s">
        <v>174</v>
      </c>
      <c r="C84" s="7" t="s">
        <v>175</v>
      </c>
      <c r="D84" s="7" t="s">
        <v>17</v>
      </c>
      <c r="E84" s="10">
        <v>17.53</v>
      </c>
      <c r="F84" s="10">
        <v>21.04</v>
      </c>
      <c r="G84" s="10">
        <v>17.53</v>
      </c>
      <c r="H84" s="10">
        <v>21.04</v>
      </c>
      <c r="I84" s="10">
        <f t="shared" si="18"/>
        <v>18.38897</v>
      </c>
      <c r="J84" s="10">
        <f t="shared" si="19"/>
        <v>22.066763999999999</v>
      </c>
      <c r="K84" s="10">
        <f t="shared" si="20"/>
        <v>18.38897</v>
      </c>
      <c r="L84" s="10">
        <f t="shared" si="21"/>
        <v>22.066763999999999</v>
      </c>
      <c r="M84" s="11">
        <f t="shared" si="22"/>
        <v>19.4923082</v>
      </c>
      <c r="N84" s="11">
        <f t="shared" si="23"/>
        <v>23.390769840000001</v>
      </c>
      <c r="O84" s="11">
        <f t="shared" si="24"/>
        <v>19.4923082</v>
      </c>
      <c r="P84" s="11">
        <f t="shared" si="25"/>
        <v>23.390769840000001</v>
      </c>
      <c r="Q84" s="11">
        <f t="shared" si="17"/>
        <v>21.44153902</v>
      </c>
      <c r="R84" s="12">
        <f t="shared" si="17"/>
        <v>25.729846824000003</v>
      </c>
      <c r="S84" s="12">
        <f t="shared" si="17"/>
        <v>21.44153902</v>
      </c>
      <c r="T84" s="12">
        <f t="shared" si="17"/>
        <v>25.729846824000003</v>
      </c>
      <c r="U84" s="10">
        <f t="shared" si="26"/>
        <v>22.942446751400002</v>
      </c>
      <c r="V84" s="12">
        <f t="shared" si="27"/>
        <v>27.530936101680002</v>
      </c>
      <c r="W84" s="12">
        <f t="shared" si="28"/>
        <v>22.942446751400002</v>
      </c>
      <c r="X84" s="12">
        <f t="shared" si="29"/>
        <v>27.530936101680002</v>
      </c>
      <c r="Y84" s="10">
        <f t="shared" si="30"/>
        <v>24.318993556484003</v>
      </c>
      <c r="Z84" s="12">
        <f t="shared" si="31"/>
        <v>29.182792267780801</v>
      </c>
      <c r="AA84" s="10">
        <f t="shared" si="32"/>
        <v>25.534943234308205</v>
      </c>
      <c r="AB84" s="12">
        <f t="shared" si="33"/>
        <v>30.641931881169846</v>
      </c>
    </row>
    <row r="85" spans="1:28" ht="25.5" hidden="1">
      <c r="A85" s="9" t="s">
        <v>212</v>
      </c>
      <c r="B85" s="7" t="s">
        <v>176</v>
      </c>
      <c r="C85" s="7" t="s">
        <v>177</v>
      </c>
      <c r="D85" s="7" t="s">
        <v>17</v>
      </c>
      <c r="E85" s="8" t="s">
        <v>14</v>
      </c>
      <c r="F85" s="8" t="s">
        <v>14</v>
      </c>
      <c r="G85" s="8" t="s">
        <v>14</v>
      </c>
      <c r="H85" s="8" t="s">
        <v>14</v>
      </c>
      <c r="I85" s="10"/>
      <c r="J85" s="10"/>
      <c r="K85" s="10"/>
      <c r="L85" s="10"/>
      <c r="M85" s="11"/>
      <c r="N85" s="11"/>
      <c r="O85" s="11"/>
      <c r="P85" s="11"/>
      <c r="Q85" s="11"/>
      <c r="R85" s="12"/>
      <c r="S85" s="12">
        <f t="shared" si="17"/>
        <v>0</v>
      </c>
      <c r="T85" s="12">
        <f t="shared" si="17"/>
        <v>0</v>
      </c>
      <c r="U85" s="10">
        <f t="shared" si="26"/>
        <v>0</v>
      </c>
      <c r="V85" s="12">
        <f t="shared" si="27"/>
        <v>0</v>
      </c>
      <c r="W85" s="12">
        <f t="shared" si="28"/>
        <v>0</v>
      </c>
      <c r="X85" s="12">
        <f t="shared" si="29"/>
        <v>0</v>
      </c>
      <c r="Y85" s="10">
        <f t="shared" si="30"/>
        <v>0</v>
      </c>
      <c r="Z85" s="12">
        <f t="shared" si="31"/>
        <v>0</v>
      </c>
      <c r="AA85" s="10">
        <f t="shared" si="32"/>
        <v>0</v>
      </c>
      <c r="AB85" s="12">
        <f t="shared" si="33"/>
        <v>0</v>
      </c>
    </row>
    <row r="86" spans="1:28" ht="102" hidden="1">
      <c r="A86" s="9" t="s">
        <v>213</v>
      </c>
      <c r="B86" s="7" t="s">
        <v>178</v>
      </c>
      <c r="C86" s="7" t="s">
        <v>179</v>
      </c>
      <c r="D86" s="7" t="s">
        <v>17</v>
      </c>
      <c r="E86" s="10">
        <v>36.53</v>
      </c>
      <c r="F86" s="10">
        <v>43.84</v>
      </c>
      <c r="G86" s="10">
        <v>36.53</v>
      </c>
      <c r="H86" s="10">
        <v>43.84</v>
      </c>
      <c r="I86" s="10">
        <f t="shared" si="18"/>
        <v>38.319969999999998</v>
      </c>
      <c r="J86" s="10">
        <f t="shared" si="19"/>
        <v>45.983963999999993</v>
      </c>
      <c r="K86" s="10">
        <f t="shared" si="20"/>
        <v>38.319969999999998</v>
      </c>
      <c r="L86" s="10">
        <f t="shared" si="21"/>
        <v>45.983963999999993</v>
      </c>
      <c r="M86" s="11">
        <f t="shared" si="22"/>
        <v>40.619168199999997</v>
      </c>
      <c r="N86" s="11">
        <f t="shared" si="23"/>
        <v>48.743001839999998</v>
      </c>
      <c r="O86" s="11">
        <f t="shared" si="24"/>
        <v>40.619168199999997</v>
      </c>
      <c r="P86" s="11">
        <f t="shared" si="25"/>
        <v>48.743001839999998</v>
      </c>
      <c r="Q86" s="11">
        <f t="shared" si="17"/>
        <v>44.681085019999998</v>
      </c>
      <c r="R86" s="12">
        <f t="shared" si="17"/>
        <v>53.617302024000004</v>
      </c>
      <c r="S86" s="12">
        <f t="shared" si="17"/>
        <v>44.681085019999998</v>
      </c>
      <c r="T86" s="12">
        <f t="shared" si="17"/>
        <v>53.617302024000004</v>
      </c>
      <c r="U86" s="10">
        <f t="shared" si="26"/>
        <v>47.808760971399998</v>
      </c>
      <c r="V86" s="12">
        <f t="shared" si="27"/>
        <v>57.370513165679995</v>
      </c>
      <c r="W86" s="12">
        <f t="shared" si="28"/>
        <v>47.808760971399998</v>
      </c>
      <c r="X86" s="12">
        <f t="shared" si="29"/>
        <v>57.370513165679995</v>
      </c>
      <c r="Y86" s="10">
        <f t="shared" si="30"/>
        <v>50.677286629683998</v>
      </c>
      <c r="Z86" s="12">
        <f t="shared" si="31"/>
        <v>60.812743955620796</v>
      </c>
      <c r="AA86" s="10">
        <f t="shared" si="32"/>
        <v>53.211150961168201</v>
      </c>
      <c r="AB86" s="12">
        <f t="shared" si="33"/>
        <v>63.853381153401841</v>
      </c>
    </row>
    <row r="87" spans="1:28" ht="25.5" hidden="1">
      <c r="A87" s="9" t="s">
        <v>203</v>
      </c>
      <c r="B87" s="7" t="s">
        <v>180</v>
      </c>
      <c r="C87" s="7" t="s">
        <v>181</v>
      </c>
      <c r="D87" s="7" t="s">
        <v>17</v>
      </c>
      <c r="E87" s="8" t="s">
        <v>14</v>
      </c>
      <c r="F87" s="8" t="s">
        <v>14</v>
      </c>
      <c r="G87" s="8" t="s">
        <v>14</v>
      </c>
      <c r="H87" s="8" t="s">
        <v>14</v>
      </c>
      <c r="I87" s="10"/>
      <c r="J87" s="10"/>
      <c r="K87" s="10"/>
      <c r="L87" s="10"/>
      <c r="M87" s="11"/>
      <c r="N87" s="11"/>
      <c r="O87" s="11"/>
      <c r="P87" s="11"/>
      <c r="Q87" s="11"/>
      <c r="R87" s="12"/>
      <c r="S87" s="12">
        <f t="shared" si="17"/>
        <v>0</v>
      </c>
      <c r="T87" s="12">
        <f t="shared" si="17"/>
        <v>0</v>
      </c>
      <c r="U87" s="10">
        <f t="shared" si="26"/>
        <v>0</v>
      </c>
      <c r="V87" s="12">
        <f t="shared" si="27"/>
        <v>0</v>
      </c>
      <c r="W87" s="12">
        <f t="shared" si="28"/>
        <v>0</v>
      </c>
      <c r="X87" s="12">
        <f t="shared" si="29"/>
        <v>0</v>
      </c>
      <c r="Y87" s="10">
        <f t="shared" si="30"/>
        <v>0</v>
      </c>
      <c r="Z87" s="12">
        <f t="shared" si="31"/>
        <v>0</v>
      </c>
      <c r="AA87" s="10">
        <f t="shared" si="32"/>
        <v>0</v>
      </c>
      <c r="AB87" s="12">
        <f t="shared" si="33"/>
        <v>0</v>
      </c>
    </row>
    <row r="88" spans="1:28" hidden="1">
      <c r="A88" s="9" t="s">
        <v>214</v>
      </c>
      <c r="B88" s="7" t="s">
        <v>182</v>
      </c>
      <c r="C88" s="7" t="s">
        <v>183</v>
      </c>
      <c r="D88" s="7" t="s">
        <v>17</v>
      </c>
      <c r="E88" s="10">
        <v>51.13</v>
      </c>
      <c r="F88" s="10">
        <v>61.36</v>
      </c>
      <c r="G88" s="10">
        <v>51.13</v>
      </c>
      <c r="H88" s="10">
        <v>61.36</v>
      </c>
      <c r="I88" s="10">
        <f t="shared" si="18"/>
        <v>53.635370000000002</v>
      </c>
      <c r="J88" s="10">
        <f t="shared" si="19"/>
        <v>64.362443999999996</v>
      </c>
      <c r="K88" s="10">
        <f t="shared" si="20"/>
        <v>53.635370000000002</v>
      </c>
      <c r="L88" s="10">
        <f t="shared" si="21"/>
        <v>64.362443999999996</v>
      </c>
      <c r="M88" s="11">
        <f t="shared" si="22"/>
        <v>56.853492200000005</v>
      </c>
      <c r="N88" s="11">
        <f t="shared" si="23"/>
        <v>68.224190640000003</v>
      </c>
      <c r="O88" s="11">
        <f t="shared" si="24"/>
        <v>56.853492200000005</v>
      </c>
      <c r="P88" s="11">
        <f t="shared" si="25"/>
        <v>68.224190640000003</v>
      </c>
      <c r="Q88" s="11">
        <f t="shared" si="17"/>
        <v>62.538841420000011</v>
      </c>
      <c r="R88" s="12">
        <f t="shared" si="17"/>
        <v>75.046609704000005</v>
      </c>
      <c r="S88" s="12">
        <f t="shared" si="17"/>
        <v>62.538841420000011</v>
      </c>
      <c r="T88" s="12">
        <f t="shared" si="17"/>
        <v>75.046609704000005</v>
      </c>
      <c r="U88" s="10">
        <f t="shared" si="26"/>
        <v>66.91656031940002</v>
      </c>
      <c r="V88" s="12">
        <f t="shared" si="27"/>
        <v>80.299872383280018</v>
      </c>
      <c r="W88" s="12">
        <f t="shared" si="28"/>
        <v>66.91656031940002</v>
      </c>
      <c r="X88" s="12">
        <f t="shared" si="29"/>
        <v>80.299872383280018</v>
      </c>
      <c r="Y88" s="10">
        <f t="shared" si="30"/>
        <v>70.931553938564022</v>
      </c>
      <c r="Z88" s="12">
        <f t="shared" si="31"/>
        <v>85.117864726276821</v>
      </c>
      <c r="AA88" s="10">
        <f t="shared" si="32"/>
        <v>74.478131635492232</v>
      </c>
      <c r="AB88" s="12">
        <f t="shared" si="33"/>
        <v>89.373757962590673</v>
      </c>
    </row>
    <row r="89" spans="1:28" hidden="1">
      <c r="A89" s="9" t="s">
        <v>215</v>
      </c>
      <c r="B89" s="7" t="s">
        <v>184</v>
      </c>
      <c r="C89" s="7" t="s">
        <v>185</v>
      </c>
      <c r="D89" s="7" t="s">
        <v>17</v>
      </c>
      <c r="E89" s="10">
        <v>51.13</v>
      </c>
      <c r="F89" s="10">
        <v>61.36</v>
      </c>
      <c r="G89" s="10">
        <v>51.13</v>
      </c>
      <c r="H89" s="10">
        <v>61.36</v>
      </c>
      <c r="I89" s="10">
        <f t="shared" si="18"/>
        <v>53.635370000000002</v>
      </c>
      <c r="J89" s="10">
        <f t="shared" si="19"/>
        <v>64.362443999999996</v>
      </c>
      <c r="K89" s="10">
        <f t="shared" si="20"/>
        <v>53.635370000000002</v>
      </c>
      <c r="L89" s="10">
        <f t="shared" si="21"/>
        <v>64.362443999999996</v>
      </c>
      <c r="M89" s="11">
        <f t="shared" si="22"/>
        <v>56.853492200000005</v>
      </c>
      <c r="N89" s="11">
        <f t="shared" si="23"/>
        <v>68.224190640000003</v>
      </c>
      <c r="O89" s="11">
        <f t="shared" si="24"/>
        <v>56.853492200000005</v>
      </c>
      <c r="P89" s="11">
        <f t="shared" si="25"/>
        <v>68.224190640000003</v>
      </c>
      <c r="Q89" s="11">
        <f t="shared" si="17"/>
        <v>62.538841420000011</v>
      </c>
      <c r="R89" s="12">
        <f t="shared" si="17"/>
        <v>75.046609704000005</v>
      </c>
      <c r="S89" s="12">
        <f t="shared" si="17"/>
        <v>62.538841420000011</v>
      </c>
      <c r="T89" s="12">
        <f t="shared" si="17"/>
        <v>75.046609704000005</v>
      </c>
      <c r="U89" s="10">
        <f t="shared" si="26"/>
        <v>66.91656031940002</v>
      </c>
      <c r="V89" s="12">
        <f t="shared" si="27"/>
        <v>80.299872383280018</v>
      </c>
      <c r="W89" s="12">
        <f t="shared" si="28"/>
        <v>66.91656031940002</v>
      </c>
      <c r="X89" s="12">
        <f t="shared" si="29"/>
        <v>80.299872383280018</v>
      </c>
      <c r="Y89" s="10">
        <f t="shared" si="30"/>
        <v>70.931553938564022</v>
      </c>
      <c r="Z89" s="12">
        <f t="shared" si="31"/>
        <v>85.117864726276821</v>
      </c>
      <c r="AA89" s="10">
        <f t="shared" si="32"/>
        <v>74.478131635492232</v>
      </c>
      <c r="AB89" s="12">
        <f t="shared" si="33"/>
        <v>89.373757962590673</v>
      </c>
    </row>
    <row r="90" spans="1:28" ht="89.25">
      <c r="A90" s="9" t="s">
        <v>36</v>
      </c>
      <c r="B90" s="7" t="s">
        <v>186</v>
      </c>
      <c r="C90" s="7" t="s">
        <v>187</v>
      </c>
      <c r="D90" s="7" t="s">
        <v>17</v>
      </c>
      <c r="E90" s="10">
        <v>23.38</v>
      </c>
      <c r="F90" s="10">
        <v>28.06</v>
      </c>
      <c r="G90" s="10">
        <v>2.34</v>
      </c>
      <c r="H90" s="10">
        <v>2.81</v>
      </c>
      <c r="I90" s="10">
        <f t="shared" si="18"/>
        <v>24.525619999999996</v>
      </c>
      <c r="J90" s="10">
        <f t="shared" si="19"/>
        <v>29.430743999999994</v>
      </c>
      <c r="K90" s="10">
        <f t="shared" si="20"/>
        <v>2.4546599999999996</v>
      </c>
      <c r="L90" s="10">
        <f t="shared" si="21"/>
        <v>2.9455919999999995</v>
      </c>
      <c r="M90" s="11">
        <f t="shared" si="22"/>
        <v>25.997157199999997</v>
      </c>
      <c r="N90" s="11">
        <f t="shared" si="23"/>
        <v>31.196588639999995</v>
      </c>
      <c r="O90" s="11">
        <f t="shared" si="24"/>
        <v>2.6019395999999997</v>
      </c>
      <c r="P90" s="11">
        <f t="shared" si="25"/>
        <v>3.1223275199999994</v>
      </c>
      <c r="Q90" s="11">
        <f t="shared" si="17"/>
        <v>28.596872919999999</v>
      </c>
      <c r="R90" s="12">
        <f t="shared" si="17"/>
        <v>34.316247503999996</v>
      </c>
      <c r="S90" s="12">
        <f t="shared" si="17"/>
        <v>2.8621335599999997</v>
      </c>
      <c r="T90" s="12">
        <f t="shared" si="17"/>
        <v>3.4345602719999997</v>
      </c>
      <c r="U90" s="10">
        <f t="shared" si="26"/>
        <v>30.598654024400002</v>
      </c>
      <c r="V90" s="12">
        <f t="shared" si="27"/>
        <v>36.718384829279998</v>
      </c>
      <c r="W90" s="12">
        <f t="shared" si="28"/>
        <v>3.0624829091999999</v>
      </c>
      <c r="X90" s="12">
        <f t="shared" si="29"/>
        <v>3.6749794910399998</v>
      </c>
      <c r="Y90" s="10">
        <f t="shared" si="30"/>
        <v>32.434573265864003</v>
      </c>
      <c r="Z90" s="12">
        <f t="shared" si="31"/>
        <v>38.921487919036799</v>
      </c>
      <c r="AA90" s="10">
        <f t="shared" si="32"/>
        <v>34.056301929157208</v>
      </c>
      <c r="AB90" s="12">
        <f t="shared" si="33"/>
        <v>40.867562314988646</v>
      </c>
    </row>
    <row r="91" spans="1:28">
      <c r="A91" s="9" t="s">
        <v>219</v>
      </c>
      <c r="B91" s="7"/>
      <c r="C91" s="7" t="s">
        <v>220</v>
      </c>
      <c r="D91" s="7"/>
      <c r="E91" s="10"/>
      <c r="F91" s="10"/>
      <c r="G91" s="10"/>
      <c r="H91" s="10"/>
      <c r="I91" s="10"/>
      <c r="J91" s="10"/>
      <c r="K91" s="10"/>
      <c r="L91" s="10"/>
      <c r="M91" s="11"/>
      <c r="N91" s="11"/>
      <c r="O91" s="11"/>
      <c r="P91" s="11"/>
      <c r="Q91" s="11"/>
      <c r="R91" s="12"/>
      <c r="S91" s="12"/>
      <c r="T91" s="12"/>
      <c r="U91" s="10"/>
      <c r="V91" s="12"/>
      <c r="W91" s="12"/>
      <c r="X91" s="12"/>
      <c r="Y91" s="10"/>
      <c r="Z91" s="12"/>
      <c r="AA91" s="10">
        <f t="shared" si="32"/>
        <v>0</v>
      </c>
      <c r="AB91" s="12">
        <f t="shared" si="33"/>
        <v>0</v>
      </c>
    </row>
    <row r="92" spans="1:28" ht="25.5">
      <c r="A92" s="9" t="s">
        <v>221</v>
      </c>
      <c r="B92" s="7"/>
      <c r="C92" s="7" t="s">
        <v>2</v>
      </c>
      <c r="D92" s="7"/>
      <c r="E92" s="10"/>
      <c r="F92" s="10"/>
      <c r="G92" s="10"/>
      <c r="H92" s="10"/>
      <c r="I92" s="10"/>
      <c r="J92" s="10"/>
      <c r="K92" s="10"/>
      <c r="L92" s="10"/>
      <c r="M92" s="11"/>
      <c r="N92" s="11"/>
      <c r="O92" s="11"/>
      <c r="P92" s="11"/>
      <c r="Q92" s="11"/>
      <c r="R92" s="12"/>
      <c r="S92" s="12"/>
      <c r="T92" s="12"/>
      <c r="U92" s="10"/>
      <c r="V92" s="12"/>
      <c r="W92" s="12"/>
      <c r="X92" s="12"/>
      <c r="Y92" s="10"/>
      <c r="Z92" s="12"/>
      <c r="AA92" s="10">
        <f t="shared" si="32"/>
        <v>0</v>
      </c>
      <c r="AB92" s="12">
        <f t="shared" si="33"/>
        <v>0</v>
      </c>
    </row>
    <row r="93" spans="1:28" ht="63.75">
      <c r="A93" s="9" t="s">
        <v>222</v>
      </c>
      <c r="B93" s="7"/>
      <c r="C93" s="7" t="s">
        <v>3</v>
      </c>
      <c r="D93" s="7" t="s">
        <v>4</v>
      </c>
      <c r="E93" s="10"/>
      <c r="F93" s="10"/>
      <c r="G93" s="10"/>
      <c r="H93" s="10"/>
      <c r="I93" s="10"/>
      <c r="J93" s="10"/>
      <c r="K93" s="10"/>
      <c r="L93" s="10"/>
      <c r="M93" s="11"/>
      <c r="N93" s="11"/>
      <c r="O93" s="11"/>
      <c r="P93" s="11"/>
      <c r="Q93" s="11">
        <f>8.75*1.1</f>
        <v>9.625</v>
      </c>
      <c r="R93" s="12">
        <f>Q93*1.2</f>
        <v>11.549999999999999</v>
      </c>
      <c r="S93" s="12">
        <v>9.6300000000000008</v>
      </c>
      <c r="T93" s="12">
        <f>S93*1.2</f>
        <v>11.556000000000001</v>
      </c>
      <c r="U93" s="10">
        <f t="shared" si="26"/>
        <v>10.29875</v>
      </c>
      <c r="V93" s="12">
        <f t="shared" si="27"/>
        <v>12.358499999999999</v>
      </c>
      <c r="W93" s="12">
        <f t="shared" si="28"/>
        <v>10.304100000000002</v>
      </c>
      <c r="X93" s="12">
        <f t="shared" si="29"/>
        <v>12.364920000000001</v>
      </c>
      <c r="Y93" s="10">
        <f t="shared" si="30"/>
        <v>10.916675000000001</v>
      </c>
      <c r="Z93" s="12">
        <f t="shared" si="31"/>
        <v>13.100010000000001</v>
      </c>
      <c r="AA93" s="10">
        <f t="shared" si="32"/>
        <v>11.462508750000001</v>
      </c>
      <c r="AB93" s="12">
        <f t="shared" si="33"/>
        <v>13.755010500000001</v>
      </c>
    </row>
    <row r="94" spans="1:28" ht="25.5">
      <c r="A94" s="9" t="s">
        <v>223</v>
      </c>
      <c r="B94" s="7"/>
      <c r="C94" s="7" t="s">
        <v>5</v>
      </c>
      <c r="D94" s="7"/>
      <c r="E94" s="10"/>
      <c r="F94" s="10"/>
      <c r="G94" s="10"/>
      <c r="H94" s="10"/>
      <c r="I94" s="10"/>
      <c r="J94" s="10"/>
      <c r="K94" s="10"/>
      <c r="L94" s="10"/>
      <c r="M94" s="11"/>
      <c r="N94" s="11"/>
      <c r="O94" s="11"/>
      <c r="P94" s="11"/>
      <c r="Q94" s="11"/>
      <c r="R94" s="12"/>
      <c r="S94" s="12"/>
      <c r="T94" s="12"/>
      <c r="U94" s="10"/>
      <c r="V94" s="12"/>
      <c r="W94" s="12"/>
      <c r="X94" s="12"/>
      <c r="Y94" s="10"/>
      <c r="Z94" s="12"/>
      <c r="AA94" s="10"/>
      <c r="AB94" s="12"/>
    </row>
    <row r="95" spans="1:28" ht="63.75">
      <c r="A95" s="9" t="s">
        <v>224</v>
      </c>
      <c r="B95" s="7"/>
      <c r="C95" s="7" t="s">
        <v>3</v>
      </c>
      <c r="D95" s="7" t="s">
        <v>4</v>
      </c>
      <c r="E95" s="10"/>
      <c r="F95" s="10"/>
      <c r="G95" s="10"/>
      <c r="H95" s="10"/>
      <c r="I95" s="10"/>
      <c r="J95" s="10"/>
      <c r="K95" s="10"/>
      <c r="L95" s="10"/>
      <c r="M95" s="11"/>
      <c r="N95" s="11"/>
      <c r="O95" s="11"/>
      <c r="P95" s="11"/>
      <c r="Q95" s="11">
        <f>10.19*1.1</f>
        <v>11.209</v>
      </c>
      <c r="R95" s="12">
        <f>Q95*1.2</f>
        <v>13.450799999999999</v>
      </c>
      <c r="S95" s="12">
        <v>11.21</v>
      </c>
      <c r="T95" s="12">
        <f>S95*1.2</f>
        <v>13.452</v>
      </c>
      <c r="U95" s="10">
        <f t="shared" si="26"/>
        <v>11.99363</v>
      </c>
      <c r="V95" s="12">
        <f t="shared" si="27"/>
        <v>14.392355999999999</v>
      </c>
      <c r="W95" s="12">
        <f t="shared" si="28"/>
        <v>11.994700000000002</v>
      </c>
      <c r="X95" s="12">
        <f t="shared" si="29"/>
        <v>14.393640000000001</v>
      </c>
      <c r="Y95" s="10">
        <f t="shared" si="30"/>
        <v>12.7132478</v>
      </c>
      <c r="Z95" s="12">
        <f t="shared" si="31"/>
        <v>15.255897359999999</v>
      </c>
      <c r="AA95" s="10">
        <f t="shared" si="32"/>
        <v>13.34891019</v>
      </c>
      <c r="AB95" s="12">
        <f t="shared" si="33"/>
        <v>16.018692227999999</v>
      </c>
    </row>
    <row r="96" spans="1:28" ht="51">
      <c r="A96" s="9" t="s">
        <v>227</v>
      </c>
      <c r="B96" s="7"/>
      <c r="C96" s="7" t="s">
        <v>228</v>
      </c>
      <c r="D96" s="7" t="s">
        <v>111</v>
      </c>
      <c r="E96" s="10"/>
      <c r="F96" s="10"/>
      <c r="G96" s="10"/>
      <c r="H96" s="10"/>
      <c r="I96" s="10"/>
      <c r="J96" s="10"/>
      <c r="K96" s="10"/>
      <c r="L96" s="10"/>
      <c r="M96" s="11"/>
      <c r="N96" s="11"/>
      <c r="O96" s="11"/>
      <c r="P96" s="11"/>
      <c r="Q96" s="11">
        <v>368.06</v>
      </c>
      <c r="R96" s="12">
        <f>Q96*1.2</f>
        <v>441.67199999999997</v>
      </c>
      <c r="S96" s="12">
        <v>368.06</v>
      </c>
      <c r="T96" s="12">
        <f>S96*1.2</f>
        <v>441.67199999999997</v>
      </c>
      <c r="U96" s="10">
        <f t="shared" si="26"/>
        <v>393.82420000000002</v>
      </c>
      <c r="V96" s="12">
        <f t="shared" si="27"/>
        <v>472.58904000000001</v>
      </c>
      <c r="W96" s="12">
        <f t="shared" si="28"/>
        <v>393.82420000000002</v>
      </c>
      <c r="X96" s="12">
        <f t="shared" si="29"/>
        <v>472.58904000000001</v>
      </c>
      <c r="Y96" s="10">
        <f t="shared" si="30"/>
        <v>417.45365200000003</v>
      </c>
      <c r="Z96" s="12">
        <f t="shared" si="31"/>
        <v>500.94438239999999</v>
      </c>
      <c r="AA96" s="10">
        <f t="shared" si="32"/>
        <v>438.32633460000005</v>
      </c>
      <c r="AB96" s="12">
        <f t="shared" si="33"/>
        <v>525.99160152000002</v>
      </c>
    </row>
  </sheetData>
  <mergeCells count="5">
    <mergeCell ref="C6:X6"/>
    <mergeCell ref="AA2:AB2"/>
    <mergeCell ref="AA3:AB3"/>
    <mergeCell ref="AA4:AB4"/>
    <mergeCell ref="A7:AB7"/>
  </mergeCells>
  <pageMargins left="1.1023622047244095" right="0.31496062992125984" top="0.35433070866141736" bottom="0.35433070866141736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Прейск.</vt:lpstr>
      <vt:lpstr>Прейск.!Заголовки_для_печати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user2</cp:lastModifiedBy>
  <cp:lastPrinted>2024-12-23T08:41:50Z</cp:lastPrinted>
  <dcterms:created xsi:type="dcterms:W3CDTF">2022-07-05T12:50:01Z</dcterms:created>
  <dcterms:modified xsi:type="dcterms:W3CDTF">2025-01-08T08:10:37Z</dcterms:modified>
</cp:coreProperties>
</file>